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Domagoj Pavić\Downloads\"/>
    </mc:Choice>
  </mc:AlternateContent>
  <xr:revisionPtr revIDLastSave="0" documentId="8_{69C71D7D-1078-4B66-860C-34F35E573F85}" xr6:coauthVersionLast="37" xr6:coauthVersionMax="37" xr10:uidLastSave="{00000000-0000-0000-0000-000000000000}"/>
  <bookViews>
    <workbookView xWindow="0" yWindow="0" windowWidth="21943" windowHeight="987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D113" i="1" l="1"/>
  <c r="D194" i="1"/>
  <c r="D94" i="1"/>
  <c r="G94" i="1"/>
  <c r="D63" i="1"/>
  <c r="G63" i="1"/>
  <c r="G67" i="1"/>
  <c r="E472" i="1"/>
  <c r="E477" i="1" s="1"/>
  <c r="F17" i="1"/>
  <c r="H17" i="1"/>
  <c r="F35" i="1"/>
  <c r="F14" i="1" s="1"/>
  <c r="E35" i="1"/>
  <c r="E14" i="1"/>
  <c r="D155" i="1"/>
  <c r="G155" i="1" s="1"/>
  <c r="D110" i="1"/>
  <c r="D119" i="1"/>
  <c r="G119" i="1"/>
  <c r="D117" i="1"/>
  <c r="G117" i="1" s="1"/>
  <c r="D116" i="1"/>
  <c r="D132" i="1"/>
  <c r="G132" i="1" s="1"/>
  <c r="D126" i="1"/>
  <c r="D102" i="1"/>
  <c r="G102" i="1"/>
  <c r="D104" i="1"/>
  <c r="D103" i="1"/>
  <c r="G103" i="1"/>
  <c r="D101" i="1"/>
  <c r="G101" i="1" s="1"/>
  <c r="D224" i="1"/>
  <c r="G224" i="1" s="1"/>
  <c r="D455" i="1"/>
  <c r="D144" i="1"/>
  <c r="D476" i="1"/>
  <c r="D475" i="1"/>
  <c r="D474" i="1"/>
  <c r="D473" i="1"/>
  <c r="D472" i="1"/>
  <c r="D471" i="1"/>
  <c r="D470" i="1"/>
  <c r="D469" i="1"/>
  <c r="D36" i="1"/>
  <c r="H109" i="1"/>
  <c r="D109" i="1"/>
  <c r="G109" i="1"/>
  <c r="G277" i="1"/>
  <c r="H117" i="1"/>
  <c r="H113" i="1"/>
  <c r="H115" i="1"/>
  <c r="D106" i="1"/>
  <c r="D138" i="1"/>
  <c r="G138" i="1" s="1"/>
  <c r="D115" i="1"/>
  <c r="G115" i="1" s="1"/>
  <c r="D97" i="1"/>
  <c r="G97" i="1" s="1"/>
  <c r="D96" i="1"/>
  <c r="G96" i="1" s="1"/>
  <c r="G113" i="1"/>
  <c r="H248" i="1"/>
  <c r="G248" i="1"/>
  <c r="H107" i="1"/>
  <c r="D107" i="1"/>
  <c r="G107" i="1" s="1"/>
  <c r="D321" i="1"/>
  <c r="G321" i="1" s="1"/>
  <c r="H318" i="1"/>
  <c r="D318" i="1"/>
  <c r="D338" i="1"/>
  <c r="G338" i="1"/>
  <c r="D114" i="1"/>
  <c r="G114" i="1"/>
  <c r="G233" i="1"/>
  <c r="H233" i="1"/>
  <c r="H227" i="1"/>
  <c r="H217" i="1"/>
  <c r="H251" i="1"/>
  <c r="G251" i="1"/>
  <c r="H210" i="1"/>
  <c r="H209" i="1"/>
  <c r="G210" i="1"/>
  <c r="H208" i="1"/>
  <c r="G208" i="1"/>
  <c r="D199" i="1"/>
  <c r="G199" i="1" s="1"/>
  <c r="H194" i="1"/>
  <c r="G209" i="1"/>
  <c r="G227" i="1"/>
  <c r="G217" i="1"/>
  <c r="G219" i="1"/>
  <c r="D361" i="1"/>
  <c r="D360" i="1"/>
  <c r="D359" i="1" s="1"/>
  <c r="D152" i="1"/>
  <c r="D151" i="1"/>
  <c r="G151" i="1"/>
  <c r="H461" i="1"/>
  <c r="D461" i="1"/>
  <c r="H203" i="1"/>
  <c r="H211" i="1"/>
  <c r="H206" i="1"/>
  <c r="G206" i="1"/>
  <c r="D405" i="1"/>
  <c r="D404" i="1"/>
  <c r="G404" i="1"/>
  <c r="D203" i="1"/>
  <c r="G203" i="1"/>
  <c r="D304" i="1"/>
  <c r="D303" i="1"/>
  <c r="G303" i="1" s="1"/>
  <c r="D267" i="1"/>
  <c r="D128" i="1"/>
  <c r="D127" i="1"/>
  <c r="H49" i="1"/>
  <c r="G49" i="1"/>
  <c r="G211" i="1"/>
  <c r="H247" i="1"/>
  <c r="G247" i="1"/>
  <c r="H221" i="1"/>
  <c r="G221" i="1"/>
  <c r="H220" i="1"/>
  <c r="G220" i="1"/>
  <c r="H218" i="1"/>
  <c r="G218" i="1"/>
  <c r="D130" i="1"/>
  <c r="G130" i="1" s="1"/>
  <c r="F18" i="1"/>
  <c r="E18" i="1"/>
  <c r="D18" i="1"/>
  <c r="H155" i="1"/>
  <c r="D156" i="1"/>
  <c r="G156" i="1" s="1"/>
  <c r="H301" i="1"/>
  <c r="D73" i="1"/>
  <c r="D35" i="1" s="1"/>
  <c r="H246" i="1"/>
  <c r="G246" i="1"/>
  <c r="G310" i="1"/>
  <c r="H207" i="1"/>
  <c r="G207" i="1"/>
  <c r="H119" i="1"/>
  <c r="G48" i="1"/>
  <c r="G47" i="1"/>
  <c r="G46" i="1"/>
  <c r="D43" i="1"/>
  <c r="H48" i="1"/>
  <c r="H47" i="1"/>
  <c r="H46" i="1"/>
  <c r="H45" i="1"/>
  <c r="H245" i="1"/>
  <c r="D438" i="1"/>
  <c r="D437" i="1" s="1"/>
  <c r="H65" i="1"/>
  <c r="H68" i="1"/>
  <c r="H69" i="1"/>
  <c r="H70" i="1"/>
  <c r="H55" i="1"/>
  <c r="H62" i="1"/>
  <c r="D52" i="1"/>
  <c r="G52" i="1" s="1"/>
  <c r="H280" i="1"/>
  <c r="H371" i="1"/>
  <c r="G371" i="1"/>
  <c r="D295" i="1"/>
  <c r="D294" i="1"/>
  <c r="G294" i="1"/>
  <c r="G245" i="1"/>
  <c r="D137" i="1"/>
  <c r="F72" i="1"/>
  <c r="H72" i="1"/>
  <c r="H66" i="1"/>
  <c r="H254" i="1"/>
  <c r="H243" i="1"/>
  <c r="H244" i="1"/>
  <c r="H255" i="1"/>
  <c r="H256" i="1"/>
  <c r="H249" i="1"/>
  <c r="H250" i="1"/>
  <c r="H252" i="1"/>
  <c r="H253" i="1"/>
  <c r="G281" i="1"/>
  <c r="G71" i="1"/>
  <c r="H71" i="1"/>
  <c r="H338" i="1"/>
  <c r="G232" i="1"/>
  <c r="D157" i="1"/>
  <c r="G157" i="1" s="1"/>
  <c r="D301" i="1"/>
  <c r="G301" i="1"/>
  <c r="D394" i="1"/>
  <c r="D393" i="1" s="1"/>
  <c r="D447" i="1"/>
  <c r="D415" i="1"/>
  <c r="D414" i="1" s="1"/>
  <c r="D426" i="1"/>
  <c r="D146" i="1" s="1"/>
  <c r="D290" i="1"/>
  <c r="G290" i="1"/>
  <c r="D136" i="1"/>
  <c r="H112" i="1"/>
  <c r="D112" i="1"/>
  <c r="G112" i="1" s="1"/>
  <c r="H213" i="1"/>
  <c r="D238" i="1"/>
  <c r="G238" i="1"/>
  <c r="D270" i="1"/>
  <c r="G270" i="1" s="1"/>
  <c r="D349" i="1"/>
  <c r="D348" i="1"/>
  <c r="G348" i="1" s="1"/>
  <c r="H438" i="1"/>
  <c r="H432" i="1"/>
  <c r="F159" i="1"/>
  <c r="F22" i="1"/>
  <c r="H376" i="1"/>
  <c r="H373" i="1"/>
  <c r="H370" i="1"/>
  <c r="H369" i="1"/>
  <c r="H368" i="1"/>
  <c r="D213" i="1"/>
  <c r="G278" i="1"/>
  <c r="G279" i="1"/>
  <c r="H184" i="1"/>
  <c r="D185" i="1"/>
  <c r="G185" i="1"/>
  <c r="D386" i="1"/>
  <c r="D161" i="1" s="1"/>
  <c r="H120" i="1"/>
  <c r="D16" i="1"/>
  <c r="D80" i="1"/>
  <c r="G80" i="1" s="1"/>
  <c r="H76" i="1"/>
  <c r="E16" i="1"/>
  <c r="F74" i="1"/>
  <c r="H42" i="1"/>
  <c r="H41" i="1"/>
  <c r="H40" i="1"/>
  <c r="H37" i="1"/>
  <c r="F51" i="1"/>
  <c r="H51" i="1"/>
  <c r="H50" i="1"/>
  <c r="D176" i="1"/>
  <c r="D174" i="1" s="1"/>
  <c r="H222" i="1"/>
  <c r="G222" i="1"/>
  <c r="D83" i="1"/>
  <c r="G83" i="1" s="1"/>
  <c r="H173" i="1"/>
  <c r="D121" i="1"/>
  <c r="G120" i="1"/>
  <c r="G428" i="1"/>
  <c r="G395" i="1"/>
  <c r="H353" i="1"/>
  <c r="G353" i="1"/>
  <c r="H350" i="1"/>
  <c r="G350" i="1"/>
  <c r="H342" i="1"/>
  <c r="G342" i="1"/>
  <c r="H302" i="1"/>
  <c r="G302" i="1"/>
  <c r="H292" i="1"/>
  <c r="G292" i="1"/>
  <c r="H291" i="1"/>
  <c r="G291" i="1"/>
  <c r="H283" i="1"/>
  <c r="G283" i="1"/>
  <c r="H282" i="1"/>
  <c r="G282" i="1"/>
  <c r="G280" i="1"/>
  <c r="H276" i="1"/>
  <c r="G276" i="1"/>
  <c r="H275" i="1"/>
  <c r="G275" i="1"/>
  <c r="H134" i="1"/>
  <c r="G134" i="1"/>
  <c r="G133" i="1"/>
  <c r="G82" i="1"/>
  <c r="H59" i="1"/>
  <c r="G59" i="1"/>
  <c r="D17" i="1"/>
  <c r="G17" i="1"/>
  <c r="H403" i="1"/>
  <c r="G255" i="1"/>
  <c r="G254" i="1"/>
  <c r="G253" i="1"/>
  <c r="G252" i="1"/>
  <c r="G250" i="1"/>
  <c r="G249" i="1"/>
  <c r="G244" i="1"/>
  <c r="H231" i="1"/>
  <c r="G231" i="1"/>
  <c r="G66" i="1"/>
  <c r="G55" i="1"/>
  <c r="G50" i="1"/>
  <c r="H479" i="1"/>
  <c r="G479" i="1"/>
  <c r="H450" i="1"/>
  <c r="G450" i="1"/>
  <c r="H448" i="1"/>
  <c r="G448" i="1"/>
  <c r="H441" i="1"/>
  <c r="G441" i="1"/>
  <c r="H433" i="1"/>
  <c r="G433" i="1"/>
  <c r="G432" i="1"/>
  <c r="H427" i="1"/>
  <c r="G427" i="1"/>
  <c r="H420" i="1"/>
  <c r="G420" i="1"/>
  <c r="H419" i="1"/>
  <c r="G419" i="1"/>
  <c r="H418" i="1"/>
  <c r="G418" i="1"/>
  <c r="G417" i="1"/>
  <c r="G416" i="1"/>
  <c r="H410" i="1"/>
  <c r="G410" i="1"/>
  <c r="H409" i="1"/>
  <c r="G409" i="1"/>
  <c r="H408" i="1"/>
  <c r="G408" i="1"/>
  <c r="G407" i="1"/>
  <c r="H406" i="1"/>
  <c r="G406" i="1"/>
  <c r="H400" i="1"/>
  <c r="G400" i="1"/>
  <c r="H399" i="1"/>
  <c r="G399" i="1"/>
  <c r="H398" i="1"/>
  <c r="G398" i="1"/>
  <c r="H397" i="1"/>
  <c r="G397" i="1"/>
  <c r="H396" i="1"/>
  <c r="G396" i="1"/>
  <c r="H387" i="1"/>
  <c r="G387" i="1"/>
  <c r="H381" i="1"/>
  <c r="G381" i="1"/>
  <c r="H380" i="1"/>
  <c r="G380" i="1"/>
  <c r="H379" i="1"/>
  <c r="G379" i="1"/>
  <c r="H378" i="1"/>
  <c r="G378" i="1"/>
  <c r="H377" i="1"/>
  <c r="G377" i="1"/>
  <c r="G376" i="1"/>
  <c r="H375" i="1"/>
  <c r="G375" i="1"/>
  <c r="H374" i="1"/>
  <c r="G374" i="1"/>
  <c r="G373" i="1"/>
  <c r="G370" i="1"/>
  <c r="G369" i="1"/>
  <c r="G368" i="1"/>
  <c r="H362" i="1"/>
  <c r="G362" i="1"/>
  <c r="H355" i="1"/>
  <c r="G355" i="1"/>
  <c r="H344" i="1"/>
  <c r="G344" i="1"/>
  <c r="H332" i="1"/>
  <c r="G332" i="1"/>
  <c r="H331" i="1"/>
  <c r="G331" i="1"/>
  <c r="H330" i="1"/>
  <c r="G330" i="1"/>
  <c r="H329" i="1"/>
  <c r="G329" i="1"/>
  <c r="G320" i="1"/>
  <c r="H311" i="1"/>
  <c r="G311" i="1"/>
  <c r="H309" i="1"/>
  <c r="G309" i="1"/>
  <c r="H306" i="1"/>
  <c r="G306" i="1"/>
  <c r="H297" i="1"/>
  <c r="G297" i="1"/>
  <c r="H293" i="1"/>
  <c r="G293" i="1"/>
  <c r="H288" i="1"/>
  <c r="G288" i="1"/>
  <c r="H274" i="1"/>
  <c r="G274" i="1"/>
  <c r="G273" i="1"/>
  <c r="H266" i="1"/>
  <c r="G266" i="1"/>
  <c r="H265" i="1"/>
  <c r="G265" i="1"/>
  <c r="H264" i="1"/>
  <c r="G264" i="1"/>
  <c r="H257" i="1"/>
  <c r="G257" i="1"/>
  <c r="G256" i="1"/>
  <c r="G243" i="1"/>
  <c r="H242" i="1"/>
  <c r="G242" i="1"/>
  <c r="H241" i="1"/>
  <c r="G241" i="1"/>
  <c r="H240" i="1"/>
  <c r="G240" i="1"/>
  <c r="H239" i="1"/>
  <c r="G239" i="1"/>
  <c r="H237" i="1"/>
  <c r="G237" i="1"/>
  <c r="H230" i="1"/>
  <c r="G230" i="1"/>
  <c r="H229" i="1"/>
  <c r="G229" i="1"/>
  <c r="H228" i="1"/>
  <c r="G228" i="1"/>
  <c r="H226" i="1"/>
  <c r="G226" i="1"/>
  <c r="H225" i="1"/>
  <c r="G225" i="1"/>
  <c r="H223" i="1"/>
  <c r="G223" i="1"/>
  <c r="G214" i="1"/>
  <c r="H205" i="1"/>
  <c r="G205" i="1"/>
  <c r="H204" i="1"/>
  <c r="G204" i="1"/>
  <c r="H202" i="1"/>
  <c r="G202" i="1"/>
  <c r="H196" i="1"/>
  <c r="G196" i="1"/>
  <c r="H187" i="1"/>
  <c r="G187" i="1"/>
  <c r="H186" i="1"/>
  <c r="G186" i="1"/>
  <c r="H180" i="1"/>
  <c r="G180" i="1"/>
  <c r="H179" i="1"/>
  <c r="G179" i="1"/>
  <c r="H178" i="1"/>
  <c r="G178" i="1"/>
  <c r="H177" i="1"/>
  <c r="G177" i="1"/>
  <c r="H158" i="1"/>
  <c r="G158" i="1"/>
  <c r="H149" i="1"/>
  <c r="G149" i="1"/>
  <c r="H135" i="1"/>
  <c r="G135" i="1"/>
  <c r="H131" i="1"/>
  <c r="G131" i="1"/>
  <c r="H124" i="1"/>
  <c r="G124" i="1"/>
  <c r="D123" i="1"/>
  <c r="G123" i="1"/>
  <c r="H122" i="1"/>
  <c r="G122" i="1"/>
  <c r="H84" i="1"/>
  <c r="G84" i="1"/>
  <c r="H79" i="1"/>
  <c r="G79" i="1"/>
  <c r="H78" i="1"/>
  <c r="G78" i="1"/>
  <c r="G77" i="1"/>
  <c r="G72" i="1"/>
  <c r="G70" i="1"/>
  <c r="G69" i="1"/>
  <c r="G68" i="1"/>
  <c r="G65" i="1"/>
  <c r="G62" i="1"/>
  <c r="H60" i="1"/>
  <c r="G60" i="1"/>
  <c r="H58" i="1"/>
  <c r="G58" i="1"/>
  <c r="H54" i="1"/>
  <c r="G54" i="1"/>
  <c r="G51" i="1"/>
  <c r="G45" i="1"/>
  <c r="G42" i="1"/>
  <c r="G41" i="1"/>
  <c r="G40" i="1"/>
  <c r="G37" i="1"/>
  <c r="H416" i="1"/>
  <c r="H77" i="1"/>
  <c r="H82" i="1"/>
  <c r="H395" i="1"/>
  <c r="H214" i="1"/>
  <c r="H428" i="1"/>
  <c r="H320" i="1"/>
  <c r="H273" i="1"/>
  <c r="H63" i="1"/>
  <c r="H232" i="1"/>
  <c r="H52" i="1"/>
  <c r="H407" i="1"/>
  <c r="H435" i="1"/>
  <c r="E159" i="1"/>
  <c r="E22" i="1" s="1"/>
  <c r="H132" i="1"/>
  <c r="H436" i="1"/>
  <c r="H114" i="1"/>
  <c r="H156" i="1"/>
  <c r="H97" i="1"/>
  <c r="H106" i="1"/>
  <c r="G76" i="1"/>
  <c r="H176" i="1"/>
  <c r="H152" i="1"/>
  <c r="H224" i="1"/>
  <c r="H174" i="1"/>
  <c r="H138" i="1"/>
  <c r="H270" i="1"/>
  <c r="H303" i="1"/>
  <c r="H304" i="1"/>
  <c r="H426" i="1"/>
  <c r="H290" i="1"/>
  <c r="H185" i="1"/>
  <c r="H405" i="1"/>
  <c r="H295" i="1"/>
  <c r="H100" i="1"/>
  <c r="H361" i="1"/>
  <c r="H360" i="1"/>
  <c r="H317" i="1"/>
  <c r="H96" i="1"/>
  <c r="H102" i="1"/>
  <c r="H238" i="1"/>
  <c r="H151" i="1"/>
  <c r="H393" i="1"/>
  <c r="H394" i="1"/>
  <c r="H43" i="1"/>
  <c r="H130" i="1"/>
  <c r="H289" i="1"/>
  <c r="H111" i="1"/>
  <c r="H337" i="1"/>
  <c r="H425" i="1"/>
  <c r="H294" i="1"/>
  <c r="H316" i="1"/>
  <c r="H404" i="1"/>
  <c r="H401" i="1"/>
  <c r="H139" i="1"/>
  <c r="H142" i="1"/>
  <c r="H452" i="1"/>
  <c r="H460" i="1"/>
  <c r="H437" i="1"/>
  <c r="H146" i="1"/>
  <c r="H133" i="1"/>
  <c r="H94" i="1"/>
  <c r="H145" i="1"/>
  <c r="H454" i="1"/>
  <c r="H193" i="1"/>
  <c r="H105" i="1"/>
  <c r="H80" i="1"/>
  <c r="H36" i="1"/>
  <c r="H93" i="1"/>
  <c r="H327" i="1"/>
  <c r="H336" i="1"/>
  <c r="H424" i="1"/>
  <c r="H299" i="1"/>
  <c r="H129" i="1"/>
  <c r="H447" i="1"/>
  <c r="H417" i="1"/>
  <c r="H95" i="1"/>
  <c r="H199" i="1"/>
  <c r="H392" i="1"/>
  <c r="H212" i="1"/>
  <c r="H300" i="1"/>
  <c r="H160" i="1"/>
  <c r="E150" i="1"/>
  <c r="E21" i="1"/>
  <c r="E26" i="1" s="1"/>
  <c r="H161" i="1"/>
  <c r="H101" i="1"/>
  <c r="H349" i="1"/>
  <c r="F16" i="1"/>
  <c r="H16" i="1" s="1"/>
  <c r="H123" i="1"/>
  <c r="H83" i="1"/>
  <c r="H386" i="1"/>
  <c r="H157" i="1"/>
  <c r="H321" i="1"/>
  <c r="H103" i="1"/>
  <c r="H183" i="1"/>
  <c r="H359" i="1"/>
  <c r="H357" i="1"/>
  <c r="H385" i="1"/>
  <c r="H154" i="1"/>
  <c r="H415" i="1"/>
  <c r="H422" i="1"/>
  <c r="H446" i="1"/>
  <c r="H348" i="1"/>
  <c r="H347" i="1"/>
  <c r="H98" i="1"/>
  <c r="H443" i="1"/>
  <c r="H445" i="1"/>
  <c r="H192" i="1"/>
  <c r="H414" i="1"/>
  <c r="F150" i="1"/>
  <c r="H153" i="1"/>
  <c r="H384" i="1"/>
  <c r="H313" i="1"/>
  <c r="H413" i="1"/>
  <c r="H412" i="1"/>
  <c r="F21" i="1"/>
  <c r="H21" i="1" s="1"/>
  <c r="H189" i="1"/>
  <c r="E20" i="1"/>
  <c r="H346" i="1"/>
  <c r="H389" i="1"/>
  <c r="H171" i="1"/>
  <c r="H148" i="1"/>
  <c r="H147" i="1"/>
  <c r="H92" i="1"/>
  <c r="H90" i="1"/>
  <c r="F20" i="1"/>
  <c r="D425" i="1"/>
  <c r="D424" i="1"/>
  <c r="G424" i="1"/>
  <c r="G405" i="1"/>
  <c r="G361" i="1"/>
  <c r="G295" i="1"/>
  <c r="D143" i="1"/>
  <c r="G152" i="1"/>
  <c r="D154" i="1"/>
  <c r="G154" i="1" s="1"/>
  <c r="H150" i="1"/>
  <c r="D142" i="1"/>
  <c r="D139" i="1" s="1"/>
  <c r="G139" i="1" s="1"/>
  <c r="G304" i="1"/>
  <c r="G386" i="1"/>
  <c r="H18" i="1"/>
  <c r="G105" i="1"/>
  <c r="D129" i="1"/>
  <c r="G129" i="1" s="1"/>
  <c r="G438" i="1"/>
  <c r="D184" i="1"/>
  <c r="G318" i="1"/>
  <c r="G426" i="1"/>
  <c r="D403" i="1"/>
  <c r="D401" i="1"/>
  <c r="G401" i="1"/>
  <c r="G425" i="1"/>
  <c r="D337" i="1"/>
  <c r="G16" i="1"/>
  <c r="G18" i="1"/>
  <c r="D105" i="1"/>
  <c r="E25" i="1"/>
  <c r="E27" i="1" s="1"/>
  <c r="G415" i="1"/>
  <c r="D446" i="1"/>
  <c r="G447" i="1"/>
  <c r="D468" i="1"/>
  <c r="D477" i="1"/>
  <c r="G36" i="1"/>
  <c r="E32" i="1"/>
  <c r="H32" i="1"/>
  <c r="G403" i="1"/>
  <c r="H20" i="1"/>
  <c r="F26" i="1"/>
  <c r="H26" i="1" s="1"/>
  <c r="H159" i="1"/>
  <c r="D289" i="1"/>
  <c r="G289" i="1"/>
  <c r="G106" i="1"/>
  <c r="G349" i="1"/>
  <c r="G194" i="1"/>
  <c r="G213" i="1"/>
  <c r="D212" i="1"/>
  <c r="D460" i="1"/>
  <c r="G461" i="1"/>
  <c r="G43" i="1"/>
  <c r="D183" i="1"/>
  <c r="G183" i="1"/>
  <c r="G184" i="1"/>
  <c r="D336" i="1"/>
  <c r="G337" i="1"/>
  <c r="D445" i="1"/>
  <c r="G446" i="1"/>
  <c r="D454" i="1"/>
  <c r="G454" i="1" s="1"/>
  <c r="G460" i="1"/>
  <c r="D327" i="1"/>
  <c r="G327" i="1" s="1"/>
  <c r="G336" i="1"/>
  <c r="D443" i="1"/>
  <c r="G443" i="1" s="1"/>
  <c r="G445" i="1"/>
  <c r="D452" i="1"/>
  <c r="G452" i="1" s="1"/>
  <c r="D173" i="1" l="1"/>
  <c r="G174" i="1"/>
  <c r="G393" i="1"/>
  <c r="D392" i="1"/>
  <c r="D436" i="1"/>
  <c r="G436" i="1" s="1"/>
  <c r="G437" i="1"/>
  <c r="D435" i="1"/>
  <c r="G435" i="1" s="1"/>
  <c r="D98" i="1"/>
  <c r="G98" i="1" s="1"/>
  <c r="H22" i="1"/>
  <c r="G146" i="1"/>
  <c r="D145" i="1"/>
  <c r="G145" i="1" s="1"/>
  <c r="F25" i="1"/>
  <c r="H14" i="1"/>
  <c r="D160" i="1"/>
  <c r="G161" i="1"/>
  <c r="G414" i="1"/>
  <c r="D413" i="1"/>
  <c r="G359" i="1"/>
  <c r="D357" i="1"/>
  <c r="G357" i="1" s="1"/>
  <c r="D32" i="1"/>
  <c r="G32" i="1" s="1"/>
  <c r="G35" i="1"/>
  <c r="D14" i="1"/>
  <c r="D422" i="1"/>
  <c r="G422" i="1" s="1"/>
  <c r="G176" i="1"/>
  <c r="D317" i="1"/>
  <c r="G212" i="1"/>
  <c r="D347" i="1"/>
  <c r="D193" i="1"/>
  <c r="D100" i="1"/>
  <c r="G100" i="1" s="1"/>
  <c r="D95" i="1"/>
  <c r="G95" i="1" s="1"/>
  <c r="G142" i="1"/>
  <c r="D153" i="1"/>
  <c r="G360" i="1"/>
  <c r="H35" i="1"/>
  <c r="D300" i="1"/>
  <c r="D385" i="1"/>
  <c r="G394" i="1"/>
  <c r="D111" i="1"/>
  <c r="G111" i="1" s="1"/>
  <c r="G385" i="1" l="1"/>
  <c r="D384" i="1"/>
  <c r="G384" i="1" s="1"/>
  <c r="D150" i="1"/>
  <c r="G153" i="1"/>
  <c r="D192" i="1"/>
  <c r="D93" i="1"/>
  <c r="G193" i="1"/>
  <c r="D316" i="1"/>
  <c r="G317" i="1"/>
  <c r="G14" i="1"/>
  <c r="D25" i="1"/>
  <c r="G160" i="1"/>
  <c r="D159" i="1"/>
  <c r="D389" i="1"/>
  <c r="G392" i="1"/>
  <c r="D390" i="1"/>
  <c r="G347" i="1"/>
  <c r="D346" i="1"/>
  <c r="G346" i="1" s="1"/>
  <c r="G413" i="1"/>
  <c r="D412" i="1"/>
  <c r="G412" i="1" s="1"/>
  <c r="G300" i="1"/>
  <c r="D299" i="1"/>
  <c r="G299" i="1" s="1"/>
  <c r="H25" i="1"/>
  <c r="F27" i="1"/>
  <c r="G173" i="1"/>
  <c r="D313" i="1" l="1"/>
  <c r="G313" i="1" s="1"/>
  <c r="G316" i="1"/>
  <c r="G93" i="1"/>
  <c r="G25" i="1"/>
  <c r="D21" i="1"/>
  <c r="G21" i="1" s="1"/>
  <c r="G150" i="1"/>
  <c r="G389" i="1"/>
  <c r="D148" i="1"/>
  <c r="G159" i="1"/>
  <c r="D22" i="1"/>
  <c r="G22" i="1" s="1"/>
  <c r="G192" i="1"/>
  <c r="D189" i="1"/>
  <c r="G189" i="1" l="1"/>
  <c r="D171" i="1"/>
  <c r="G171" i="1" s="1"/>
  <c r="D147" i="1"/>
  <c r="G148" i="1"/>
  <c r="G147" i="1" l="1"/>
  <c r="D92" i="1"/>
  <c r="G92" i="1" l="1"/>
  <c r="D90" i="1"/>
  <c r="G90" i="1" s="1"/>
  <c r="D20" i="1"/>
  <c r="D26" i="1" l="1"/>
  <c r="G20" i="1"/>
  <c r="G26" i="1" l="1"/>
  <c r="D27" i="1"/>
</calcChain>
</file>

<file path=xl/sharedStrings.xml><?xml version="1.0" encoding="utf-8"?>
<sst xmlns="http://schemas.openxmlformats.org/spreadsheetml/2006/main" count="432" uniqueCount="363">
  <si>
    <t>I. OPĆI DIO</t>
  </si>
  <si>
    <t>A</t>
  </si>
  <si>
    <t>INDEKS</t>
  </si>
  <si>
    <t>OPIS</t>
  </si>
  <si>
    <t>PRIHODI POSLOVANJA</t>
  </si>
  <si>
    <t>PRIHODI OD PRODAJE NEFINANCIJSKE IMOVINE</t>
  </si>
  <si>
    <t>VIŠAK PRIHODA PRENESENI</t>
  </si>
  <si>
    <t>RASHODI POSLOVANJA</t>
  </si>
  <si>
    <t>RASHODI ZA NABAVKU NEFINANCIJSKE IMOVINE</t>
  </si>
  <si>
    <t>OTPLATA ZAJMOVA</t>
  </si>
  <si>
    <t>UKUPNI PRIHODI</t>
  </si>
  <si>
    <t>UKUPNI RASHODI</t>
  </si>
  <si>
    <t>RAZLIKA (1-2) VIŠAK+/MANJAK-</t>
  </si>
  <si>
    <t>BROJ</t>
  </si>
  <si>
    <t>KONTA</t>
  </si>
  <si>
    <t>VRSTA PRIHODA / PRIMITAKA</t>
  </si>
  <si>
    <t>PLANIRANO</t>
  </si>
  <si>
    <t>2012/2011</t>
  </si>
  <si>
    <t/>
  </si>
  <si>
    <t>UKUPNO PRIHODI / PRIMICI</t>
  </si>
  <si>
    <t>000</t>
  </si>
  <si>
    <t>PRIHODI</t>
  </si>
  <si>
    <t>IZVOR  OPĆI PRIHODI I PRIMICI</t>
  </si>
  <si>
    <t>Prihodi poslovanja</t>
  </si>
  <si>
    <t>POREZ I PRIREZ NA DOHODAK</t>
  </si>
  <si>
    <t>POREZ NA PROMET NEKRETNINA</t>
  </si>
  <si>
    <t>POREZ NA POTROŠNJU</t>
  </si>
  <si>
    <t>POREZ NA TVRTKU</t>
  </si>
  <si>
    <t>Potpore</t>
  </si>
  <si>
    <t>OSTALE TEKUĆE POTPORE</t>
  </si>
  <si>
    <t>Prihod od imovine</t>
  </si>
  <si>
    <t>Prihod od prodaje roba i usluga</t>
  </si>
  <si>
    <t>Prihod od prodaje nefinancijske imovine</t>
  </si>
  <si>
    <t>GRAĐEVINSKO ZEMLJIŠTE</t>
  </si>
  <si>
    <t>PRIHOD OD PRODAJE STANOVA</t>
  </si>
  <si>
    <t>Višak prihoda</t>
  </si>
  <si>
    <t>RASHODI</t>
  </si>
  <si>
    <t>VRSTA RASHODA/IZDATKA</t>
  </si>
  <si>
    <t>UKUPNO RASHODI/IZDACI</t>
  </si>
  <si>
    <t>Rashodi poslovanja</t>
  </si>
  <si>
    <t>Rashodi za zaposlene</t>
  </si>
  <si>
    <t>PLAĆE</t>
  </si>
  <si>
    <t>OSTALI RASHODI ZA ZAPOSLENE</t>
  </si>
  <si>
    <t>DOPRINOS ZA ZDRAVSTVENO OSIGURANJE</t>
  </si>
  <si>
    <t>DOPRINOS ZA ZAPOŠLJAVANJE</t>
  </si>
  <si>
    <t>Materijalni rashodi</t>
  </si>
  <si>
    <t>SLUŽBENO PUTOVANJE</t>
  </si>
  <si>
    <t>ENERGIJA</t>
  </si>
  <si>
    <t>SITNI INVENTAR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</si>
  <si>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</si>
  <si>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</si>
  <si>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</si>
  <si>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</si>
  <si>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</si>
  <si>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USLUGE PRI REGISTRACIJI PRIJEVOZNIH SREDSTAVA</t>
  </si>
  <si>
    <t>REPREZENTACIJA</t>
  </si>
  <si>
    <t>OSTALI NESPOMENUTI RASHODI POSLOVANJA</t>
  </si>
  <si>
    <t>Financijski rashodi</t>
  </si>
  <si>
    <t>USLUGE BANAKA I PLATNOG PROMETA</t>
  </si>
  <si>
    <t>Naknada građanima i kućanstvima u novcu</t>
  </si>
  <si>
    <t>NAKNADA GRAĐANIMA I KUĆANSTVIMA U NOVCU</t>
  </si>
  <si>
    <t>Donacije i ostali rashodi</t>
  </si>
  <si>
    <t>TEKUĆE DONACIJE U NOVCU</t>
  </si>
  <si>
    <t>GRAĐEVINSKI OBJEKTI</t>
  </si>
  <si>
    <t>RAČUNALA I RAČUNALNA OPREMA</t>
  </si>
  <si>
    <t>POZ.   BROJ KONTA     VRSTA RASHODA/IZDATAKA</t>
  </si>
  <si>
    <t>UKUPNI RASHODI/IZDACI</t>
  </si>
  <si>
    <t>RAZDJEL 001 JEDINSTVENI UPRAVNI ODJEL</t>
  </si>
  <si>
    <t>PROGRAM   1 PRIPREMA I DONOŠENJE AKATA</t>
  </si>
  <si>
    <t>AKTIVNOS   1 PREDSTAVNIČKA I IZVRŠNA TIJELA</t>
  </si>
  <si>
    <t>Tekuće donacije</t>
  </si>
  <si>
    <t>Tekuće donacije-političkim strankama</t>
  </si>
  <si>
    <t>AKTIVNOST 1 ADMINISTRATIVNO,TEHNIČKO I STRUČNO</t>
  </si>
  <si>
    <t>FUNK.KLASIFIKACIJA 1   01 opće javne usluge</t>
  </si>
  <si>
    <t>Plaće</t>
  </si>
  <si>
    <t>Plaće za redovan rad</t>
  </si>
  <si>
    <t>Ostali rashodi za zaposlene</t>
  </si>
  <si>
    <t>Doprinos na plaće</t>
  </si>
  <si>
    <t>Doprinos za zdravstveno osiguranje</t>
  </si>
  <si>
    <t>Naknada troškova zaposlenima</t>
  </si>
  <si>
    <t>Službena putovanja</t>
  </si>
  <si>
    <t>Rashodi za materijal i energiju</t>
  </si>
  <si>
    <t>Uredski materijal</t>
  </si>
  <si>
    <t>Literatura, časopisi, glasila</t>
  </si>
  <si>
    <t>Materijali i sredstva za čišćenje</t>
  </si>
  <si>
    <t>Električna energija</t>
  </si>
  <si>
    <t>Plin</t>
  </si>
  <si>
    <t>Rashodi za usluge</t>
  </si>
  <si>
    <t>Ostali nespomenuti rashodi poslovanja</t>
  </si>
  <si>
    <t>Reprezentacija</t>
  </si>
  <si>
    <t>FINANCIJSKI RASHODI</t>
  </si>
  <si>
    <t>Ostali financijski rashodi</t>
  </si>
  <si>
    <t>TEKUĆI PROJEKT NABAVA DUGOTRAJNE IMOVINE</t>
  </si>
  <si>
    <t>AKTIVNOST 1 ODRŽAVANJE JAVNE RASVJETE</t>
  </si>
  <si>
    <t>FUNK.KLASIFIKACIJA  1  06 usluge unapređenja stanovanja zajednice</t>
  </si>
  <si>
    <r>
      <t xml:space="preserve">           </t>
    </r>
    <r>
      <rPr>
        <b/>
        <sz val="12"/>
        <rFont val="Times New Roman"/>
        <family val="1"/>
        <charset val="238"/>
      </rPr>
      <t>323      Rashodi za usluge</t>
    </r>
  </si>
  <si>
    <t>Iznošenje i odvoz smeća</t>
  </si>
  <si>
    <t>FUNK. KLASIFIKACIJA 04 gospodarenje poljopriv.emljištem</t>
  </si>
  <si>
    <t xml:space="preserve">KAPITALNI PROJEKTI </t>
  </si>
  <si>
    <t>FUNK. KLASIFIKACIJA 06 usluga unapređ. stanovanja i zajednice</t>
  </si>
  <si>
    <t>Rashodi za nabavku nefin. imovine</t>
  </si>
  <si>
    <t>Rashodi za nabavu proizvedene dug.imovine</t>
  </si>
  <si>
    <t>Građevinski objekti</t>
  </si>
  <si>
    <t>Izgradnja staza</t>
  </si>
  <si>
    <t>PROGRAM    5  JAVNE POTREBE U KULTURI, SPORTU, RELIGIJI</t>
  </si>
  <si>
    <t>AKTIVNOST  1   DJELATNOST UDRUGA U KULTURI</t>
  </si>
  <si>
    <t>Tekuće  donacije</t>
  </si>
  <si>
    <t>AKTIVNOST  2  DJELATNOST UDRUGA U ŠPORTU</t>
  </si>
  <si>
    <t xml:space="preserve">Tekuće  donacije         </t>
  </si>
  <si>
    <t>AKTIVNOST   3 DJELATNOST VJERSKIH ZAJEDNICA</t>
  </si>
  <si>
    <t>PROGRAM  6    DJELATNOST SOCIJALNE SKRBI</t>
  </si>
  <si>
    <t>AKTIVNOST  1 POMOĆ U NOVCU</t>
  </si>
  <si>
    <t>FUNK. KLASIFIKACIJA 10 socijalna zaštita</t>
  </si>
  <si>
    <t>Naknada građanima i kućanstvima</t>
  </si>
  <si>
    <t>Ostale naknade</t>
  </si>
  <si>
    <t>Pomoć za opremanje novorođenčeta</t>
  </si>
  <si>
    <t>AKTIVNOST  2   HUMANITARNA SKRB I DRUGI INTERESI GRAĐANA</t>
  </si>
  <si>
    <t>Donacija i ostali rashodi</t>
  </si>
  <si>
    <t>Crveni križ</t>
  </si>
  <si>
    <t>PROGRAM    7   ZAŠTITE OD POŽARA</t>
  </si>
  <si>
    <t>AKTIVNOST   1  OSNOVNA DJELATNOST VARTOGASNE ZAJEDNICE</t>
  </si>
  <si>
    <t>FUNK. KLASIFIKACIJA 1   03 javni red i sigurnost</t>
  </si>
  <si>
    <t>Civilna zaštita-zaštita i spašavanje</t>
  </si>
  <si>
    <t>PROGRAM  8  OBRAZOVANJA</t>
  </si>
  <si>
    <t>AKTIVNOST  1   JAVNE POTREBE U ŠKOLSTVU</t>
  </si>
  <si>
    <t>FUNK. KLASIFIKACIJA 09 obrazovanje</t>
  </si>
  <si>
    <t>Naknada građanima</t>
  </si>
  <si>
    <t>FUNK.KLASIFIKACIJA   001 opće javne usluge</t>
  </si>
  <si>
    <t>FUNK. KLASIFIKACIJA 013 opće javne usluge</t>
  </si>
  <si>
    <r>
      <t>GLAVA 00</t>
    </r>
    <r>
      <rPr>
        <b/>
        <sz val="10"/>
        <rFont val="Times New Roman"/>
        <family val="1"/>
        <charset val="238"/>
      </rPr>
      <t xml:space="preserve"> PREDSTAVNIČKA I IZVRŠNA TIJELA</t>
    </r>
  </si>
  <si>
    <t>AKTIVNOST        111 OSNOVNE FUNKCIJE STRANAKA</t>
  </si>
  <si>
    <r>
      <t>Glava 00</t>
    </r>
    <r>
      <rPr>
        <b/>
        <sz val="10"/>
        <rFont val="Times New Roman"/>
        <family val="1"/>
        <charset val="238"/>
      </rPr>
      <t xml:space="preserve">   NAČELNIK-OPĆINSKA UPRAVA</t>
    </r>
  </si>
  <si>
    <t>PROGRAM    013 UPRAVLJANJE JAVNIM FINANCIJAMA</t>
  </si>
  <si>
    <t>Doprinos za obv.osig.nezap.</t>
  </si>
  <si>
    <t>Usluge telefona</t>
  </si>
  <si>
    <t>Poštarina</t>
  </si>
  <si>
    <t>Tekuće održavanje objekata</t>
  </si>
  <si>
    <t>Elektronski mediji</t>
  </si>
  <si>
    <t>Tisak</t>
  </si>
  <si>
    <t>Informiranje</t>
  </si>
  <si>
    <t>Utrošena voda</t>
  </si>
  <si>
    <t>Uređenje okoliša</t>
  </si>
  <si>
    <t>Naknade članovima predst. I izvrš.tijela</t>
  </si>
  <si>
    <t>tuzemne članarije</t>
  </si>
  <si>
    <t>Upravne i administ.pristojbe</t>
  </si>
  <si>
    <t>javnobilježničle pristojbe</t>
  </si>
  <si>
    <t>rashodi protokola(cvij.vjenci i sl.)</t>
  </si>
  <si>
    <t>Platni promet i banka</t>
  </si>
  <si>
    <t>zatezne kamate</t>
  </si>
  <si>
    <t>Ost.nesp.rashodi -porezna</t>
  </si>
  <si>
    <t>Ostale donac.po odluci načelnika ili vijeća</t>
  </si>
  <si>
    <t>Uredska oprema</t>
  </si>
  <si>
    <t>Planovi</t>
  </si>
  <si>
    <r>
      <t>GLAVA 00</t>
    </r>
    <r>
      <rPr>
        <b/>
        <sz val="10"/>
        <rFont val="Times New Roman"/>
        <family val="1"/>
        <charset val="238"/>
      </rPr>
      <t xml:space="preserve"> GOSPODARSTVO I KOMUNALNA DJELATNOST</t>
    </r>
  </si>
  <si>
    <t>Ost.oprema u općini, Sali i sl.</t>
  </si>
  <si>
    <t>PROGRAM 06 GOSPODARSTVO I KOMUNALNA DJELATNOST</t>
  </si>
  <si>
    <t>AKTIVNOST   2  ZAŠTITE OKOLIŠA</t>
  </si>
  <si>
    <t>FUNK. KLASIFIKACIJA  1   05 zaštita okoliša</t>
  </si>
  <si>
    <t>veterinarske usluge</t>
  </si>
  <si>
    <t>PROGRAM  3   ULAGANJE U POLJOPRIVREDU</t>
  </si>
  <si>
    <t>Geodetsko katastarske usluge</t>
  </si>
  <si>
    <t>Naknada troškova obr. Polj.šteta</t>
  </si>
  <si>
    <t>PROGRAM    4  IZGRADNJE OBJEKATA I KOMUN.INFRASTRUKTURE</t>
  </si>
  <si>
    <t>Ostali objekti - mrtvačnica</t>
  </si>
  <si>
    <t>Ostali objekti - zgrada dvd</t>
  </si>
  <si>
    <t>Izgradnja ugibališta</t>
  </si>
  <si>
    <t>Poduzetnička zona</t>
  </si>
  <si>
    <t>Uređenje parkirališta</t>
  </si>
  <si>
    <t>Izdaci za dane  zajmove</t>
  </si>
  <si>
    <t>dani zajmofi studentima</t>
  </si>
  <si>
    <t>Zajmovi studentima</t>
  </si>
  <si>
    <r>
      <t>GLAVA 00</t>
    </r>
    <r>
      <rPr>
        <b/>
        <sz val="10"/>
        <rFont val="Times New Roman"/>
        <family val="1"/>
        <charset val="238"/>
      </rPr>
      <t xml:space="preserve"> DRUŠTVENE DJELATNOSTI</t>
    </r>
  </si>
  <si>
    <t>Nadareni sportaši</t>
  </si>
  <si>
    <t>Tekuće donacije -dvd</t>
  </si>
  <si>
    <t>UREDSKI MATERIJAL I OSTALI MATERIJALNI RASH.</t>
  </si>
  <si>
    <t>NAKNA. ČLANOVIMA PREDSTAVN. I IZVRŠNIH TIJELA</t>
  </si>
  <si>
    <t>TROŠKOVI PRIJEVOZA</t>
  </si>
  <si>
    <t>STRUČNI SAVJETI</t>
  </si>
  <si>
    <t>Naknade troškova zaposlenima</t>
  </si>
  <si>
    <t>TUZEMNE ČLANARINE</t>
  </si>
  <si>
    <t>PRISTOJBE</t>
  </si>
  <si>
    <t>OPREMA SALE, OPĆINE I SL.</t>
  </si>
  <si>
    <t xml:space="preserve">PLANOVI </t>
  </si>
  <si>
    <t>DANI  ZAJMOVI-STUD.KREDITI</t>
  </si>
  <si>
    <t>Primici od zajmova</t>
  </si>
  <si>
    <t>PRIMICI OD FINANC.IMOVINE I ZADUŽIVANJA</t>
  </si>
  <si>
    <t>UKUPNO PRORAČUN OPĆINE  STRIZIVOJNA</t>
  </si>
  <si>
    <t>Rashodi za nabavu nefinancij.imovine</t>
  </si>
  <si>
    <t>Rashodi za nabavu dugotrajne imovine</t>
  </si>
  <si>
    <t>Nabavka zemljišta</t>
  </si>
  <si>
    <t>Rashodi za nabavku neproizvedene imovine</t>
  </si>
  <si>
    <t>Izdaci za financijsku imovinu</t>
  </si>
  <si>
    <t>Izdaci za dane zajmove</t>
  </si>
  <si>
    <t>Proračun općine Strizivojna za 2011.-2013.godinu sastoji se od računa prihoda i izdataka i računa zaduživanja i financiranja kako slijedi:</t>
  </si>
  <si>
    <t>TEKUĆI DIO PRORAČUNA OPĆINE  STRIZIVOJNA</t>
  </si>
  <si>
    <t>MATERIJALNI RASHODI</t>
  </si>
  <si>
    <t>RASHODI ZA ZAPOSLNE</t>
  </si>
  <si>
    <t>2013/2012</t>
  </si>
  <si>
    <t>USLUGE TELEFONA  I POŠTE</t>
  </si>
  <si>
    <t>TEKUĆE ODRŽAVANJE</t>
  </si>
  <si>
    <t>NAKNADE TROŠKOVA OSOBAMA IZVAN RAD.ODN.</t>
  </si>
  <si>
    <t>Naknade troškova osobama izvan radnog odnosa</t>
  </si>
  <si>
    <t>PRIH.OD ZATEZNIH KAMATA</t>
  </si>
  <si>
    <t>Stručni  ispit</t>
  </si>
  <si>
    <t>različak</t>
  </si>
  <si>
    <t>Ostali prihodi</t>
  </si>
  <si>
    <t>civilna zaštita</t>
  </si>
  <si>
    <t xml:space="preserve">  </t>
  </si>
  <si>
    <t>Tekuće donacije od ostalih subjekata</t>
  </si>
  <si>
    <t>naknade troškova osobama izvan radnog  odnosa</t>
  </si>
  <si>
    <t>naknada osobama izvan radnog  odnosa</t>
  </si>
  <si>
    <t>Ost. Donacije-crveni  križ</t>
  </si>
  <si>
    <t>i</t>
  </si>
  <si>
    <t>Izmjera polj.zemljišta</t>
  </si>
  <si>
    <t>Gorivo</t>
  </si>
  <si>
    <t>Tekuće održavanje opreme</t>
  </si>
  <si>
    <t>NAKNADA ZA PRIKLJUČKE</t>
  </si>
  <si>
    <t>ostale pristojbe (RTV)</t>
  </si>
  <si>
    <t>Strizivojne za 2012. sastoji se od računa prihoda i izdataka i računa zaduživanja i financiranja kako slijedi</t>
  </si>
  <si>
    <t xml:space="preserve"> </t>
  </si>
  <si>
    <t>računa   zaduživanja  i  finaciranja:</t>
  </si>
  <si>
    <t>Tekuće održavanje opreme-kompjuter i prog.</t>
  </si>
  <si>
    <t>Ost.rash. (Biđ-Bosut)</t>
  </si>
  <si>
    <t>Tekuće donac. - Katarina Zrinski</t>
  </si>
  <si>
    <t>Toplovod</t>
  </si>
  <si>
    <t>Intel. Usluge- energetska učinkovitost</t>
  </si>
  <si>
    <t>Gorska služba spašavanja</t>
  </si>
  <si>
    <t>Ostale intel.uslug-savjeti</t>
  </si>
  <si>
    <t>TEKUĆE POTPORE IZ DRŽ. PRPRAČ.</t>
  </si>
  <si>
    <t>Plaće - javni radovi</t>
  </si>
  <si>
    <t>doprinosi na plaće - javni radovi</t>
  </si>
  <si>
    <t>Naknade troškova osobama izvan RO-stručno</t>
  </si>
  <si>
    <t>ostala oprema - oprema za j.radove</t>
  </si>
  <si>
    <t>Tek.održ. - održ. Infor. Sustava za groblje</t>
  </si>
  <si>
    <t>FUNK. KLASIFIKACIJA 08  religije</t>
  </si>
  <si>
    <t>FUNK. KLASIFIKACIJA 08 šport</t>
  </si>
  <si>
    <t>FUNK. KLASIFIKACIJA 1   08 kultura</t>
  </si>
  <si>
    <t>Deratizacija, dezinsekcija</t>
  </si>
  <si>
    <t xml:space="preserve">PLAN  PRORAČUNA  OPĆINE  STRIZIVOJNA  ZA </t>
  </si>
  <si>
    <t>Nabava koševa i kontejnera</t>
  </si>
  <si>
    <t>2019.</t>
  </si>
  <si>
    <t>Ostali objekti - dječji vrtić</t>
  </si>
  <si>
    <t>Niskonaponska mreža-javna rasvjeta</t>
  </si>
  <si>
    <t>2020.</t>
  </si>
  <si>
    <t>Intel. Usluge - ostale</t>
  </si>
  <si>
    <t>Ostali objekti - dječje igralište</t>
  </si>
  <si>
    <t>Ostala održavanja programa i sustava</t>
  </si>
  <si>
    <t>naknade za prijevoz s pola i na posao</t>
  </si>
  <si>
    <t>stručni savjeti</t>
  </si>
  <si>
    <t>naknada za korištenje automobila-ostali</t>
  </si>
  <si>
    <t>naknada za korištenje automobila-načelnik</t>
  </si>
  <si>
    <t>tuzemne članarine</t>
  </si>
  <si>
    <t>autorski honorari</t>
  </si>
  <si>
    <t>socijalna skrb- pomoć kućanstvima</t>
  </si>
  <si>
    <t>socijalna skrb - pomoć kućanstvima u naravi</t>
  </si>
  <si>
    <t>Ost. Veter. Uslug- prijatelji životinja</t>
  </si>
  <si>
    <t>Odvodnja</t>
  </si>
  <si>
    <t>tekuće održavanje mrtvačnice</t>
  </si>
  <si>
    <t>utrošena voda u mrtvačnici</t>
  </si>
  <si>
    <t>ost. Kom. Poslovi -eshumacija</t>
  </si>
  <si>
    <t>Ostala održavanja ceste</t>
  </si>
  <si>
    <t>liječnički pregledi</t>
  </si>
  <si>
    <t>dop. Na bruto- agenc. Za razvoj</t>
  </si>
  <si>
    <t>2019.  -  2021.</t>
  </si>
  <si>
    <t>Proračun općine Strizivojna za  2019. sastoji se od prihoda i izdataka i</t>
  </si>
  <si>
    <t>2021.</t>
  </si>
  <si>
    <t>Tekuće pomoći- mala škola (dj.vrtić)</t>
  </si>
  <si>
    <t>Tekuće pomoći - mali (dj.vrtić)</t>
  </si>
  <si>
    <t>Sufinanc. Prehrane</t>
  </si>
  <si>
    <t>Tek. Pomoći školi - ostalo</t>
  </si>
  <si>
    <t>Pomoći korisnicima drugih proračuna</t>
  </si>
  <si>
    <t>dječji vrtić (zvrk)</t>
  </si>
  <si>
    <t>Ostali rashodi- vinjete, osig. I sl.</t>
  </si>
  <si>
    <t>Cestarina- zaposleni</t>
  </si>
  <si>
    <t>nabavka sitnog inventara -javni radovi</t>
  </si>
  <si>
    <t>Radna i zaštitna odjeća</t>
  </si>
  <si>
    <t>Reprezentacija- dan općine</t>
  </si>
  <si>
    <t>ost.rash.- Manifestacije</t>
  </si>
  <si>
    <t>socijalna skrb- pomoć kućanstvima knjige, bilj.</t>
  </si>
  <si>
    <t>PRIHOD OD IZRAVNANJA</t>
  </si>
  <si>
    <t>najam opreme</t>
  </si>
  <si>
    <t>računalne usluge</t>
  </si>
  <si>
    <t>ostale nespom. Usl.- POREZNA</t>
  </si>
  <si>
    <t>nabavka SItnog inventara -općina</t>
  </si>
  <si>
    <t>RADNA I ZAŠTITNA ODJEĆA</t>
  </si>
  <si>
    <t>Pomoći prorač. Korisnicima drugih</t>
  </si>
  <si>
    <t>POMOĆI PRORAČ KORISNICIMA DRUGIH PRORAČU</t>
  </si>
  <si>
    <t>Prihodi od poreza                                                         12</t>
  </si>
  <si>
    <t>TEKUĆE POTPORE IZ ŽUPANIJ.PRORAČ.                 51</t>
  </si>
  <si>
    <t>KAPITALNE POTP.IZ PRORAČ.-župa.i država              52</t>
  </si>
  <si>
    <t>TEKUĆE POTPORE- stručno osposoblj.                       51</t>
  </si>
  <si>
    <t>TEKUĆE POTPORE - javni radovi                                 51</t>
  </si>
  <si>
    <t>TEKUĆE POTPORE - temel. EU sreds.ZAŽELI             53</t>
  </si>
  <si>
    <t>KAPITALNE POTPORE  - temeljem EU sredst.             54</t>
  </si>
  <si>
    <t>PRIHOD OD KAMATA                                                    12</t>
  </si>
  <si>
    <t>PRIHOD OD IZNAJM. SALE                                           12</t>
  </si>
  <si>
    <t>PRIHOD OD IZNAJMLJ. ZEMLJIŠTA                            42</t>
  </si>
  <si>
    <t>OSTALI PRIHOD OD IZNAJMLJ.                                  42</t>
  </si>
  <si>
    <t>OSTALI PRIHOD OD NEFINANC. IMOVINE                 42</t>
  </si>
  <si>
    <t>OPĆINSKE PRISTOJBE                                               12</t>
  </si>
  <si>
    <t>PRIHOD OD DRŽAVNIH BILJEGA                                 12</t>
  </si>
  <si>
    <t>DOPRINOS ZA ŠUME                                                   42</t>
  </si>
  <si>
    <t>OSTALI NESP.PRIHODI                                                42</t>
  </si>
  <si>
    <t>KOMUNALNI DOPRINOS                                              42</t>
  </si>
  <si>
    <t>KOMUNALNA NAKNADA                                               42</t>
  </si>
  <si>
    <t>kapit.donacije od neprofitnih                                          42</t>
  </si>
  <si>
    <t>POLJOPRIVREDNO ZEMLJIŠTE                                  71</t>
  </si>
  <si>
    <t>STUDENTSKI KREDITI                                                 81</t>
  </si>
  <si>
    <t>VIŠAK PRIHODA POSLOVANJA                                    91</t>
  </si>
  <si>
    <t>KAMATE NA ZAJMOVE                                                12</t>
  </si>
  <si>
    <t>NAKNADA OD KONCESIJA                                           42</t>
  </si>
  <si>
    <t>PRIHODI    PO    IZVORIMA</t>
  </si>
  <si>
    <t>61, 641, 64224, 64321, 6512, 6513,</t>
  </si>
  <si>
    <t>642, 6524, 6526, 6531, 6532</t>
  </si>
  <si>
    <t>6331, 6341</t>
  </si>
  <si>
    <t>Oprema - dvd</t>
  </si>
  <si>
    <t>KORIŠTENJE AUTOMOBILA</t>
  </si>
  <si>
    <t>NAJAM OPREME</t>
  </si>
  <si>
    <t>Rashodi poslovanja                                      12</t>
  </si>
  <si>
    <t>Prihodi</t>
  </si>
  <si>
    <t>Troškovi</t>
  </si>
  <si>
    <r>
      <t>ost. Troškovi-</t>
    </r>
    <r>
      <rPr>
        <b/>
        <sz val="12"/>
        <rFont val="Times New Roman"/>
        <family val="1"/>
        <charset val="238"/>
      </rPr>
      <t>upravlj.projekt. ZAŽELI       52</t>
    </r>
  </si>
  <si>
    <r>
      <t xml:space="preserve">promidžba i vidljivost- </t>
    </r>
    <r>
      <rPr>
        <b/>
        <sz val="12"/>
        <rFont val="Times New Roman"/>
        <family val="1"/>
        <charset val="238"/>
      </rPr>
      <t>ZAŽELI                    52</t>
    </r>
  </si>
  <si>
    <r>
      <t xml:space="preserve">nabavka opreme - program </t>
    </r>
    <r>
      <rPr>
        <b/>
        <sz val="12"/>
        <rFont val="Times New Roman"/>
        <family val="1"/>
        <charset val="238"/>
      </rPr>
      <t>ZAŽELI            52</t>
    </r>
  </si>
  <si>
    <r>
      <t xml:space="preserve">Higij. Potrebštine - </t>
    </r>
    <r>
      <rPr>
        <b/>
        <sz val="12"/>
        <rFont val="Times New Roman"/>
        <family val="1"/>
        <charset val="238"/>
      </rPr>
      <t>ZAŽELI                         52</t>
    </r>
  </si>
  <si>
    <r>
      <t>Edukacija-</t>
    </r>
    <r>
      <rPr>
        <b/>
        <sz val="12"/>
        <rFont val="Times New Roman"/>
        <family val="1"/>
        <charset val="238"/>
      </rPr>
      <t>PROGRAM ZAŽELI                 52</t>
    </r>
  </si>
  <si>
    <r>
      <t>naknada za prijevoz -</t>
    </r>
    <r>
      <rPr>
        <b/>
        <sz val="12"/>
        <rFont val="Times New Roman"/>
        <family val="1"/>
        <charset val="238"/>
      </rPr>
      <t>ZAŽELI                      52</t>
    </r>
  </si>
  <si>
    <r>
      <t xml:space="preserve">dop. Na pl.- </t>
    </r>
    <r>
      <rPr>
        <b/>
        <sz val="12"/>
        <rFont val="Times New Roman"/>
        <family val="1"/>
        <charset val="238"/>
      </rPr>
      <t>upr. Projektima Zažel.            52</t>
    </r>
  </si>
  <si>
    <r>
      <t>dop na plaće -</t>
    </r>
    <r>
      <rPr>
        <b/>
        <sz val="12"/>
        <rFont val="Times New Roman"/>
        <family val="1"/>
        <charset val="238"/>
      </rPr>
      <t>ZAŽELI                                 52</t>
    </r>
  </si>
  <si>
    <r>
      <t xml:space="preserve">doprinosi na plaće- </t>
    </r>
    <r>
      <rPr>
        <b/>
        <sz val="12"/>
        <rFont val="Times New Roman"/>
        <family val="1"/>
        <charset val="238"/>
      </rPr>
      <t>program ZAŽELI          52</t>
    </r>
  </si>
  <si>
    <r>
      <t xml:space="preserve">dop. Na pl.- upr. Projektima Zažel.               </t>
    </r>
    <r>
      <rPr>
        <b/>
        <sz val="12"/>
        <rFont val="Times New Roman"/>
        <family val="1"/>
        <charset val="238"/>
      </rPr>
      <t>52</t>
    </r>
  </si>
  <si>
    <r>
      <t>ost.rashodi-</t>
    </r>
    <r>
      <rPr>
        <b/>
        <sz val="12"/>
        <rFont val="Times New Roman"/>
        <family val="1"/>
        <charset val="238"/>
      </rPr>
      <t>upravlj. Projektima</t>
    </r>
    <r>
      <rPr>
        <sz val="12"/>
        <rFont val="Times New Roman"/>
        <family val="1"/>
        <charset val="238"/>
      </rPr>
      <t xml:space="preserve"> -</t>
    </r>
    <r>
      <rPr>
        <b/>
        <sz val="12"/>
        <rFont val="Times New Roman"/>
        <family val="1"/>
        <charset val="238"/>
      </rPr>
      <t>ZAŽEL</t>
    </r>
    <r>
      <rPr>
        <sz val="12"/>
        <rFont val="Times New Roman"/>
        <family val="1"/>
        <charset val="238"/>
      </rPr>
      <t>I   52</t>
    </r>
  </si>
  <si>
    <r>
      <t xml:space="preserve">Ostali rashodi- </t>
    </r>
    <r>
      <rPr>
        <i/>
        <sz val="12"/>
        <rFont val="Times New Roman"/>
        <family val="1"/>
        <charset val="238"/>
      </rPr>
      <t xml:space="preserve">program </t>
    </r>
    <r>
      <rPr>
        <b/>
        <i/>
        <sz val="12"/>
        <rFont val="Times New Roman"/>
        <family val="1"/>
        <charset val="238"/>
      </rPr>
      <t>ZAŽELI                52</t>
    </r>
  </si>
  <si>
    <r>
      <t xml:space="preserve">Plaće - </t>
    </r>
    <r>
      <rPr>
        <b/>
        <sz val="12"/>
        <rFont val="Times New Roman"/>
        <family val="1"/>
        <charset val="238"/>
      </rPr>
      <t>program ZAŽELI                            52</t>
    </r>
  </si>
  <si>
    <r>
      <t xml:space="preserve">plaće- </t>
    </r>
    <r>
      <rPr>
        <b/>
        <sz val="12"/>
        <rFont val="Times New Roman"/>
        <family val="1"/>
        <charset val="238"/>
      </rPr>
      <t>upravlj.projekt</t>
    </r>
    <r>
      <rPr>
        <sz val="12"/>
        <rFont val="Times New Roman"/>
        <family val="1"/>
        <charset val="238"/>
      </rPr>
      <t>.-</t>
    </r>
    <r>
      <rPr>
        <b/>
        <sz val="12"/>
        <rFont val="Times New Roman"/>
        <family val="1"/>
        <charset val="238"/>
      </rPr>
      <t xml:space="preserve"> ZAŽELI                 52</t>
    </r>
  </si>
  <si>
    <t>Ostala održav.- otresišta, poljski pute.      51,12</t>
  </si>
  <si>
    <t>OSTALE PRISTOJBE                                                   12</t>
  </si>
  <si>
    <t>ostali objekti na groblju - parking</t>
  </si>
  <si>
    <t>potrebe u kulturi</t>
  </si>
  <si>
    <t>potrebe u sportu</t>
  </si>
  <si>
    <t>potrebe u religiji</t>
  </si>
  <si>
    <t>održavanje groblja (Stratura)</t>
  </si>
  <si>
    <t>socijalna skrb -ogrjev                                   51</t>
  </si>
  <si>
    <t>ost. Kom. Usluge - održ.kanalske mreže      51</t>
  </si>
  <si>
    <t>usluge odvjetnika i pravnika                          51</t>
  </si>
  <si>
    <t>Donacije i ostali rashodi                            12</t>
  </si>
  <si>
    <t xml:space="preserve">nabavka posl.prostora                                 </t>
  </si>
  <si>
    <t xml:space="preserve">Nabavka zemljišta                                        </t>
  </si>
  <si>
    <t xml:space="preserve">Ostala ured. Oprema                                    </t>
  </si>
  <si>
    <t xml:space="preserve">Rashodi za nabavu nefinancijske imovine  </t>
  </si>
  <si>
    <t xml:space="preserve">Nabavka zemljišta                                  12    </t>
  </si>
  <si>
    <t xml:space="preserve">Rashodi za nabavu proiz.dugotr. imovine  </t>
  </si>
  <si>
    <t>Postrojenja i oprema                                  12</t>
  </si>
  <si>
    <t>elekt. Energija - mrtvačnica                          12</t>
  </si>
  <si>
    <t xml:space="preserve">     Energija-javna rasvjeta                             42</t>
  </si>
  <si>
    <t>tekuće održ. Javne rasvjete                           42</t>
  </si>
  <si>
    <t>Vodovod                                                      42</t>
  </si>
  <si>
    <t>Ceste- nerazvrstane                             42, 52</t>
  </si>
  <si>
    <t xml:space="preserve">Ostale udruge civilnog društva </t>
  </si>
  <si>
    <t>ostali objekti  na groblju- ograda ulaz</t>
  </si>
  <si>
    <t>Ostali objekti na groblju - javna rasvjeta</t>
  </si>
  <si>
    <t>ostali objekti -parking u naselju</t>
  </si>
  <si>
    <t>POSEBNI   DIO  PRORAČUNA: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</si>
</sst>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2"/>
      <color indexed="9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9"/>
      <name val="Arial"/>
      <family val="2"/>
      <charset val="238"/>
    </font>
    <font>
      <sz val="12"/>
      <name val="Times New Roman"/>
      <family val="1"/>
      <charset val="238"/>
    </font>
    <font>
      <sz val="10"/>
      <color indexed="9"/>
      <name val="Arial"/>
      <family val="2"/>
      <charset val="238"/>
    </font>
    <font>
      <sz val="9"/>
      <color indexed="9"/>
      <name val="Arial"/>
      <family val="2"/>
      <charset val="238"/>
    </font>
    <font>
      <b/>
      <sz val="11"/>
      <color indexed="9"/>
      <name val="Times New Roman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8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" fontId="2" fillId="2" borderId="2" xfId="0" applyNumberFormat="1" applyFont="1" applyFill="1" applyBorder="1"/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4" fontId="3" fillId="3" borderId="4" xfId="0" applyNumberFormat="1" applyFont="1" applyFill="1" applyBorder="1"/>
    <xf numFmtId="16" fontId="3" fillId="3" borderId="4" xfId="0" applyNumberFormat="1" applyFont="1" applyFill="1" applyBorder="1"/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4" fontId="4" fillId="0" borderId="4" xfId="0" applyNumberFormat="1" applyFont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4" fontId="2" fillId="2" borderId="4" xfId="0" applyNumberFormat="1" applyFont="1" applyFill="1" applyBorder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0" fontId="5" fillId="0" borderId="0" xfId="0" applyFont="1"/>
    <xf numFmtId="0" fontId="3" fillId="0" borderId="5" xfId="0" applyFont="1" applyBorder="1"/>
    <xf numFmtId="0" fontId="3" fillId="4" borderId="2" xfId="0" applyFont="1" applyFill="1" applyBorder="1"/>
    <xf numFmtId="0" fontId="3" fillId="4" borderId="4" xfId="0" applyFont="1" applyFill="1" applyBorder="1"/>
    <xf numFmtId="16" fontId="3" fillId="4" borderId="4" xfId="0" applyNumberFormat="1" applyFont="1" applyFill="1" applyBorder="1"/>
    <xf numFmtId="0" fontId="2" fillId="0" borderId="5" xfId="0" applyFont="1" applyBorder="1" applyAlignment="1">
      <alignment wrapText="1"/>
    </xf>
    <xf numFmtId="0" fontId="2" fillId="5" borderId="4" xfId="0" quotePrefix="1" applyFont="1" applyFill="1" applyBorder="1" applyAlignment="1">
      <alignment wrapText="1"/>
    </xf>
    <xf numFmtId="0" fontId="2" fillId="5" borderId="4" xfId="0" applyFont="1" applyFill="1" applyBorder="1" applyAlignment="1">
      <alignment wrapText="1"/>
    </xf>
    <xf numFmtId="4" fontId="2" fillId="5" borderId="4" xfId="0" applyNumberFormat="1" applyFont="1" applyFill="1" applyBorder="1"/>
    <xf numFmtId="4" fontId="2" fillId="5" borderId="4" xfId="0" applyNumberFormat="1" applyFont="1" applyFill="1" applyBorder="1" applyAlignment="1">
      <alignment wrapText="1"/>
    </xf>
    <xf numFmtId="0" fontId="2" fillId="2" borderId="4" xfId="0" quotePrefix="1" applyFont="1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3" borderId="4" xfId="0" quotePrefix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4" borderId="0" xfId="0" applyFont="1" applyFill="1" applyAlignment="1">
      <alignment wrapText="1"/>
    </xf>
    <xf numFmtId="0" fontId="3" fillId="0" borderId="5" xfId="0" applyFont="1" applyFill="1" applyBorder="1" applyAlignment="1">
      <alignment wrapText="1"/>
    </xf>
    <xf numFmtId="0" fontId="3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wrapText="1"/>
    </xf>
    <xf numFmtId="4" fontId="3" fillId="4" borderId="4" xfId="0" applyNumberFormat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4" fillId="0" borderId="5" xfId="0" applyFont="1" applyBorder="1" applyAlignment="1">
      <alignment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Fill="1" applyBorder="1" applyAlignment="1">
      <alignment wrapText="1"/>
    </xf>
    <xf numFmtId="0" fontId="3" fillId="4" borderId="1" xfId="0" applyFont="1" applyFill="1" applyBorder="1"/>
    <xf numFmtId="0" fontId="3" fillId="4" borderId="3" xfId="0" applyFont="1" applyFill="1" applyBorder="1"/>
    <xf numFmtId="0" fontId="2" fillId="5" borderId="3" xfId="0" quotePrefix="1" applyFont="1" applyFill="1" applyBorder="1" applyAlignment="1">
      <alignment wrapText="1"/>
    </xf>
    <xf numFmtId="0" fontId="3" fillId="0" borderId="3" xfId="0" applyFont="1" applyBorder="1" applyAlignment="1">
      <alignment horizontal="left" wrapText="1"/>
    </xf>
    <xf numFmtId="0" fontId="0" fillId="4" borderId="0" xfId="0" applyFill="1"/>
    <xf numFmtId="0" fontId="0" fillId="0" borderId="0" xfId="0" applyFill="1"/>
    <xf numFmtId="0" fontId="3" fillId="4" borderId="3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/>
    <xf numFmtId="0" fontId="6" fillId="0" borderId="2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7" fillId="5" borderId="4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3" fontId="8" fillId="5" borderId="6" xfId="0" applyNumberFormat="1" applyFont="1" applyFill="1" applyBorder="1" applyAlignment="1">
      <alignment horizontal="right" vertical="top" wrapText="1"/>
    </xf>
    <xf numFmtId="3" fontId="8" fillId="5" borderId="4" xfId="0" applyNumberFormat="1" applyFont="1" applyFill="1" applyBorder="1" applyAlignment="1">
      <alignment horizontal="right" vertical="top" wrapText="1"/>
    </xf>
    <xf numFmtId="0" fontId="10" fillId="3" borderId="4" xfId="0" applyFont="1" applyFill="1" applyBorder="1" applyAlignment="1">
      <alignment vertical="top" wrapText="1"/>
    </xf>
    <xf numFmtId="3" fontId="6" fillId="3" borderId="4" xfId="0" applyNumberFormat="1" applyFont="1" applyFill="1" applyBorder="1" applyAlignment="1">
      <alignment horizontal="right" vertical="top" wrapText="1"/>
    </xf>
    <xf numFmtId="4" fontId="3" fillId="3" borderId="4" xfId="0" applyNumberFormat="1" applyFont="1" applyFill="1" applyBorder="1" applyAlignment="1">
      <alignment wrapText="1"/>
    </xf>
    <xf numFmtId="0" fontId="7" fillId="2" borderId="4" xfId="0" applyFont="1" applyFill="1" applyBorder="1" applyAlignment="1">
      <alignment vertical="top" wrapText="1"/>
    </xf>
    <xf numFmtId="3" fontId="8" fillId="2" borderId="4" xfId="0" applyNumberFormat="1" applyFont="1" applyFill="1" applyBorder="1" applyAlignment="1">
      <alignment horizontal="right" vertical="top" wrapText="1"/>
    </xf>
    <xf numFmtId="4" fontId="2" fillId="6" borderId="4" xfId="0" applyNumberFormat="1" applyFont="1" applyFill="1" applyBorder="1" applyAlignment="1">
      <alignment wrapText="1"/>
    </xf>
    <xf numFmtId="0" fontId="3" fillId="7" borderId="3" xfId="0" applyFont="1" applyFill="1" applyBorder="1"/>
    <xf numFmtId="0" fontId="8" fillId="2" borderId="4" xfId="0" applyFont="1" applyFill="1" applyBorder="1" applyAlignment="1">
      <alignment horizontal="right" vertical="top" wrapText="1"/>
    </xf>
    <xf numFmtId="0" fontId="6" fillId="0" borderId="4" xfId="0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right" vertical="top" wrapText="1"/>
    </xf>
    <xf numFmtId="0" fontId="11" fillId="0" borderId="3" xfId="0" applyFont="1" applyBorder="1" applyAlignment="1">
      <alignment horizontal="left" wrapText="1"/>
    </xf>
    <xf numFmtId="0" fontId="12" fillId="0" borderId="4" xfId="0" applyFont="1" applyBorder="1" applyAlignment="1">
      <alignment vertical="top" wrapText="1"/>
    </xf>
    <xf numFmtId="3" fontId="12" fillId="0" borderId="4" xfId="0" applyNumberFormat="1" applyFont="1" applyBorder="1" applyAlignment="1">
      <alignment horizontal="right" vertical="top" wrapText="1"/>
    </xf>
    <xf numFmtId="0" fontId="0" fillId="0" borderId="4" xfId="0" applyBorder="1" applyAlignment="1">
      <alignment vertical="top" wrapText="1"/>
    </xf>
    <xf numFmtId="4" fontId="2" fillId="2" borderId="4" xfId="0" applyNumberFormat="1" applyFont="1" applyFill="1" applyBorder="1" applyAlignment="1">
      <alignment wrapText="1"/>
    </xf>
    <xf numFmtId="0" fontId="6" fillId="3" borderId="4" xfId="0" applyFont="1" applyFill="1" applyBorder="1" applyAlignment="1">
      <alignment horizontal="right" vertical="top" wrapText="1"/>
    </xf>
    <xf numFmtId="0" fontId="13" fillId="2" borderId="4" xfId="0" applyFont="1" applyFill="1" applyBorder="1" applyAlignment="1">
      <alignment vertical="top" wrapText="1"/>
    </xf>
    <xf numFmtId="4" fontId="11" fillId="0" borderId="4" xfId="0" applyNumberFormat="1" applyFont="1" applyBorder="1" applyAlignment="1">
      <alignment wrapText="1"/>
    </xf>
    <xf numFmtId="0" fontId="14" fillId="2" borderId="3" xfId="0" applyFont="1" applyFill="1" applyBorder="1" applyAlignment="1">
      <alignment horizontal="left" wrapText="1"/>
    </xf>
    <xf numFmtId="0" fontId="15" fillId="2" borderId="4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left" wrapText="1"/>
    </xf>
    <xf numFmtId="0" fontId="3" fillId="7" borderId="3" xfId="0" applyFont="1" applyFill="1" applyBorder="1" applyAlignment="1">
      <alignment horizontal="left" wrapText="1"/>
    </xf>
    <xf numFmtId="0" fontId="6" fillId="7" borderId="4" xfId="0" applyFont="1" applyFill="1" applyBorder="1" applyAlignment="1">
      <alignment vertical="top" wrapText="1"/>
    </xf>
    <xf numFmtId="3" fontId="6" fillId="7" borderId="4" xfId="0" applyNumberFormat="1" applyFont="1" applyFill="1" applyBorder="1" applyAlignment="1">
      <alignment horizontal="right" vertical="top" wrapText="1"/>
    </xf>
    <xf numFmtId="0" fontId="9" fillId="0" borderId="4" xfId="0" applyFont="1" applyBorder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6" fillId="0" borderId="6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2" fillId="2" borderId="3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vertical="top" wrapText="1"/>
    </xf>
    <xf numFmtId="3" fontId="8" fillId="2" borderId="4" xfId="0" applyNumberFormat="1" applyFont="1" applyFill="1" applyBorder="1" applyAlignment="1">
      <alignment vertical="top" wrapText="1"/>
    </xf>
    <xf numFmtId="3" fontId="13" fillId="2" borderId="4" xfId="0" applyNumberFormat="1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3" fontId="6" fillId="3" borderId="4" xfId="0" applyNumberFormat="1" applyFont="1" applyFill="1" applyBorder="1" applyAlignment="1">
      <alignment vertical="top" wrapText="1"/>
    </xf>
    <xf numFmtId="3" fontId="12" fillId="0" borderId="4" xfId="0" applyNumberFormat="1" applyFont="1" applyBorder="1" applyAlignment="1">
      <alignment vertical="top" wrapText="1"/>
    </xf>
    <xf numFmtId="4" fontId="2" fillId="2" borderId="0" xfId="0" applyNumberFormat="1" applyFont="1" applyFill="1" applyAlignment="1">
      <alignment wrapText="1"/>
    </xf>
    <xf numFmtId="4" fontId="2" fillId="2" borderId="5" xfId="0" applyNumberFormat="1" applyFont="1" applyFill="1" applyBorder="1" applyAlignment="1">
      <alignment wrapText="1"/>
    </xf>
    <xf numFmtId="3" fontId="8" fillId="2" borderId="6" xfId="0" applyNumberFormat="1" applyFont="1" applyFill="1" applyBorder="1" applyAlignment="1">
      <alignment horizontal="right" vertical="top" wrapText="1"/>
    </xf>
    <xf numFmtId="4" fontId="3" fillId="0" borderId="5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11" fillId="0" borderId="2" xfId="0" applyNumberFormat="1" applyFont="1" applyBorder="1" applyAlignment="1">
      <alignment wrapText="1"/>
    </xf>
    <xf numFmtId="0" fontId="8" fillId="2" borderId="2" xfId="0" applyFont="1" applyFill="1" applyBorder="1" applyAlignment="1">
      <alignment horizontal="right" vertical="top" wrapText="1"/>
    </xf>
    <xf numFmtId="4" fontId="11" fillId="0" borderId="7" xfId="0" applyNumberFormat="1" applyFont="1" applyBorder="1" applyAlignment="1">
      <alignment wrapText="1"/>
    </xf>
    <xf numFmtId="4" fontId="11" fillId="0" borderId="8" xfId="0" applyNumberFormat="1" applyFont="1" applyBorder="1" applyAlignment="1">
      <alignment wrapText="1"/>
    </xf>
    <xf numFmtId="3" fontId="16" fillId="0" borderId="4" xfId="0" applyNumberFormat="1" applyFont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left" wrapText="1"/>
    </xf>
    <xf numFmtId="4" fontId="4" fillId="0" borderId="5" xfId="0" applyNumberFormat="1" applyFont="1" applyFill="1" applyBorder="1" applyAlignment="1">
      <alignment wrapText="1"/>
    </xf>
    <xf numFmtId="0" fontId="3" fillId="8" borderId="3" xfId="0" applyFont="1" applyFill="1" applyBorder="1" applyAlignment="1">
      <alignment horizontal="left" wrapText="1"/>
    </xf>
    <xf numFmtId="4" fontId="3" fillId="8" borderId="4" xfId="0" applyNumberFormat="1" applyFont="1" applyFill="1" applyBorder="1" applyAlignment="1">
      <alignment wrapText="1"/>
    </xf>
    <xf numFmtId="0" fontId="3" fillId="8" borderId="4" xfId="0" applyFont="1" applyFill="1" applyBorder="1" applyAlignment="1">
      <alignment wrapText="1"/>
    </xf>
    <xf numFmtId="0" fontId="3" fillId="9" borderId="3" xfId="0" applyFont="1" applyFill="1" applyBorder="1" applyAlignment="1">
      <alignment horizontal="left" wrapText="1"/>
    </xf>
    <xf numFmtId="0" fontId="3" fillId="9" borderId="4" xfId="0" applyFont="1" applyFill="1" applyBorder="1" applyAlignment="1">
      <alignment wrapText="1"/>
    </xf>
    <xf numFmtId="4" fontId="3" fillId="9" borderId="4" xfId="0" applyNumberFormat="1" applyFont="1" applyFill="1" applyBorder="1" applyAlignment="1">
      <alignment wrapText="1"/>
    </xf>
    <xf numFmtId="4" fontId="3" fillId="7" borderId="4" xfId="0" applyNumberFormat="1" applyFont="1" applyFill="1" applyBorder="1" applyAlignment="1">
      <alignment wrapText="1"/>
    </xf>
    <xf numFmtId="0" fontId="11" fillId="7" borderId="3" xfId="0" applyFont="1" applyFill="1" applyBorder="1" applyAlignment="1">
      <alignment horizontal="left" wrapText="1"/>
    </xf>
    <xf numFmtId="0" fontId="11" fillId="7" borderId="4" xfId="0" applyFont="1" applyFill="1" applyBorder="1" applyAlignment="1">
      <alignment wrapText="1"/>
    </xf>
    <xf numFmtId="4" fontId="11" fillId="7" borderId="4" xfId="0" applyNumberFormat="1" applyFont="1" applyFill="1" applyBorder="1" applyAlignment="1">
      <alignment wrapText="1"/>
    </xf>
    <xf numFmtId="0" fontId="11" fillId="8" borderId="4" xfId="0" applyFont="1" applyFill="1" applyBorder="1" applyAlignment="1">
      <alignment wrapText="1"/>
    </xf>
    <xf numFmtId="0" fontId="6" fillId="9" borderId="4" xfId="0" applyFont="1" applyFill="1" applyBorder="1" applyAlignment="1">
      <alignment vertical="top" wrapText="1"/>
    </xf>
    <xf numFmtId="3" fontId="6" fillId="9" borderId="4" xfId="0" applyNumberFormat="1" applyFont="1" applyFill="1" applyBorder="1" applyAlignment="1">
      <alignment horizontal="right" vertical="top" wrapText="1"/>
    </xf>
    <xf numFmtId="3" fontId="6" fillId="9" borderId="4" xfId="0" applyNumberFormat="1" applyFont="1" applyFill="1" applyBorder="1" applyAlignment="1">
      <alignment vertical="top" wrapText="1"/>
    </xf>
    <xf numFmtId="4" fontId="3" fillId="9" borderId="0" xfId="0" applyNumberFormat="1" applyFont="1" applyFill="1" applyAlignment="1">
      <alignment wrapText="1"/>
    </xf>
    <xf numFmtId="4" fontId="3" fillId="9" borderId="7" xfId="0" applyNumberFormat="1" applyFont="1" applyFill="1" applyBorder="1" applyAlignment="1">
      <alignment wrapText="1"/>
    </xf>
    <xf numFmtId="4" fontId="3" fillId="9" borderId="8" xfId="0" applyNumberFormat="1" applyFont="1" applyFill="1" applyBorder="1" applyAlignment="1">
      <alignment wrapText="1"/>
    </xf>
    <xf numFmtId="4" fontId="3" fillId="9" borderId="5" xfId="0" applyNumberFormat="1" applyFont="1" applyFill="1" applyBorder="1" applyAlignment="1">
      <alignment wrapText="1"/>
    </xf>
    <xf numFmtId="3" fontId="6" fillId="4" borderId="4" xfId="0" applyNumberFormat="1" applyFont="1" applyFill="1" applyBorder="1" applyAlignment="1">
      <alignment horizontal="right" vertical="top" wrapText="1"/>
    </xf>
    <xf numFmtId="4" fontId="3" fillId="0" borderId="5" xfId="0" applyNumberFormat="1" applyFont="1" applyFill="1" applyBorder="1" applyAlignment="1">
      <alignment wrapText="1"/>
    </xf>
    <xf numFmtId="0" fontId="4" fillId="10" borderId="4" xfId="0" applyFont="1" applyFill="1" applyBorder="1" applyAlignment="1">
      <alignment wrapText="1"/>
    </xf>
    <xf numFmtId="0" fontId="4" fillId="10" borderId="3" xfId="0" applyFont="1" applyFill="1" applyBorder="1" applyAlignment="1">
      <alignment horizontal="left" wrapText="1"/>
    </xf>
    <xf numFmtId="4" fontId="4" fillId="10" borderId="4" xfId="0" applyNumberFormat="1" applyFont="1" applyFill="1" applyBorder="1" applyAlignment="1">
      <alignment wrapText="1"/>
    </xf>
    <xf numFmtId="4" fontId="3" fillId="10" borderId="4" xfId="0" applyNumberFormat="1" applyFont="1" applyFill="1" applyBorder="1" applyAlignment="1">
      <alignment wrapText="1"/>
    </xf>
    <xf numFmtId="3" fontId="17" fillId="0" borderId="4" xfId="0" applyNumberFormat="1" applyFont="1" applyBorder="1" applyAlignment="1">
      <alignment vertical="top" wrapText="1"/>
    </xf>
    <xf numFmtId="4" fontId="3" fillId="4" borderId="2" xfId="0" applyNumberFormat="1" applyFont="1" applyFill="1" applyBorder="1"/>
    <xf numFmtId="0" fontId="11" fillId="0" borderId="4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wrapText="1"/>
    </xf>
    <xf numFmtId="4" fontId="11" fillId="0" borderId="4" xfId="0" applyNumberFormat="1" applyFont="1" applyFill="1" applyBorder="1" applyAlignment="1">
      <alignment wrapText="1"/>
    </xf>
    <xf numFmtId="0" fontId="11" fillId="7" borderId="4" xfId="0" applyFont="1" applyFill="1" applyBorder="1" applyAlignment="1">
      <alignment horizontal="left" wrapText="1"/>
    </xf>
    <xf numFmtId="0" fontId="11" fillId="0" borderId="3" xfId="0" applyFont="1" applyFill="1" applyBorder="1" applyAlignment="1">
      <alignment horizontal="left" wrapText="1"/>
    </xf>
    <xf numFmtId="4" fontId="3" fillId="3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0" borderId="0" xfId="0" applyFont="1"/>
    <xf numFmtId="0" fontId="11" fillId="0" borderId="0" xfId="0" applyFont="1"/>
    <xf numFmtId="0" fontId="11" fillId="0" borderId="4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4" fontId="11" fillId="0" borderId="0" xfId="0" applyNumberFormat="1" applyFont="1" applyAlignment="1">
      <alignment wrapText="1"/>
    </xf>
    <xf numFmtId="0" fontId="11" fillId="0" borderId="4" xfId="0" applyFont="1" applyBorder="1" applyAlignment="1">
      <alignment horizontal="left" wrapText="1"/>
    </xf>
    <xf numFmtId="3" fontId="5" fillId="0" borderId="4" xfId="0" applyNumberFormat="1" applyFont="1" applyBorder="1" applyAlignment="1">
      <alignment vertical="top" wrapText="1"/>
    </xf>
    <xf numFmtId="3" fontId="4" fillId="0" borderId="3" xfId="0" applyNumberFormat="1" applyFont="1" applyBorder="1" applyAlignment="1">
      <alignment horizontal="left" wrapText="1"/>
    </xf>
    <xf numFmtId="4" fontId="3" fillId="4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4" fillId="0" borderId="0" xfId="0" applyFont="1"/>
    <xf numFmtId="0" fontId="18" fillId="0" borderId="3" xfId="0" applyFont="1" applyBorder="1" applyAlignment="1">
      <alignment horizontal="left" wrapText="1"/>
    </xf>
    <xf numFmtId="0" fontId="3" fillId="11" borderId="3" xfId="0" applyFont="1" applyFill="1" applyBorder="1" applyAlignment="1">
      <alignment horizontal="left" wrapText="1"/>
    </xf>
    <xf numFmtId="0" fontId="9" fillId="11" borderId="4" xfId="0" applyFont="1" applyFill="1" applyBorder="1" applyAlignment="1">
      <alignment vertical="top" wrapText="1"/>
    </xf>
    <xf numFmtId="4" fontId="6" fillId="11" borderId="4" xfId="0" applyNumberFormat="1" applyFont="1" applyFill="1" applyBorder="1" applyAlignment="1">
      <alignment horizontal="right" vertical="top" wrapText="1"/>
    </xf>
    <xf numFmtId="0" fontId="4" fillId="7" borderId="3" xfId="0" applyFont="1" applyFill="1" applyBorder="1" applyAlignment="1">
      <alignment horizontal="left" wrapText="1"/>
    </xf>
    <xf numFmtId="0" fontId="12" fillId="7" borderId="4" xfId="0" applyFont="1" applyFill="1" applyBorder="1" applyAlignment="1">
      <alignment vertical="top" wrapText="1"/>
    </xf>
    <xf numFmtId="3" fontId="12" fillId="7" borderId="4" xfId="0" applyNumberFormat="1" applyFont="1" applyFill="1" applyBorder="1" applyAlignment="1">
      <alignment horizontal="right" vertical="top"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4" fontId="4" fillId="0" borderId="0" xfId="0" applyNumberFormat="1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0" fontId="3" fillId="12" borderId="3" xfId="0" applyFont="1" applyFill="1" applyBorder="1" applyAlignment="1">
      <alignment horizontal="left" wrapText="1"/>
    </xf>
    <xf numFmtId="0" fontId="6" fillId="12" borderId="4" xfId="0" applyFont="1" applyFill="1" applyBorder="1" applyAlignment="1">
      <alignment vertical="top" wrapText="1"/>
    </xf>
    <xf numFmtId="3" fontId="6" fillId="12" borderId="4" xfId="0" applyNumberFormat="1" applyFont="1" applyFill="1" applyBorder="1" applyAlignment="1">
      <alignment horizontal="right" vertical="top" wrapText="1"/>
    </xf>
    <xf numFmtId="0" fontId="4" fillId="12" borderId="3" xfId="0" applyFont="1" applyFill="1" applyBorder="1" applyAlignment="1">
      <alignment horizontal="left" wrapText="1"/>
    </xf>
    <xf numFmtId="0" fontId="12" fillId="12" borderId="4" xfId="0" applyFont="1" applyFill="1" applyBorder="1" applyAlignment="1">
      <alignment vertical="top" wrapText="1"/>
    </xf>
    <xf numFmtId="3" fontId="12" fillId="12" borderId="4" xfId="0" applyNumberFormat="1" applyFont="1" applyFill="1" applyBorder="1" applyAlignment="1">
      <alignment horizontal="right" vertical="top" wrapText="1"/>
    </xf>
    <xf numFmtId="4" fontId="4" fillId="13" borderId="4" xfId="0" applyNumberFormat="1" applyFont="1" applyFill="1" applyBorder="1" applyAlignment="1">
      <alignment wrapText="1"/>
    </xf>
    <xf numFmtId="0" fontId="3" fillId="13" borderId="3" xfId="0" applyFont="1" applyFill="1" applyBorder="1" applyAlignment="1">
      <alignment horizontal="left" wrapText="1"/>
    </xf>
    <xf numFmtId="0" fontId="3" fillId="13" borderId="4" xfId="0" applyFont="1" applyFill="1" applyBorder="1" applyAlignment="1">
      <alignment wrapText="1"/>
    </xf>
    <xf numFmtId="0" fontId="4" fillId="7" borderId="4" xfId="0" applyFont="1" applyFill="1" applyBorder="1" applyAlignment="1">
      <alignment wrapText="1"/>
    </xf>
    <xf numFmtId="0" fontId="4" fillId="0" borderId="9" xfId="0" applyFont="1" applyBorder="1" applyAlignment="1">
      <alignment horizontal="left" wrapText="1"/>
    </xf>
    <xf numFmtId="0" fontId="12" fillId="0" borderId="0" xfId="0" applyFont="1" applyBorder="1" applyAlignment="1">
      <alignment vertical="top" wrapText="1"/>
    </xf>
    <xf numFmtId="3" fontId="12" fillId="0" borderId="5" xfId="0" applyNumberFormat="1" applyFont="1" applyBorder="1" applyAlignment="1">
      <alignment horizontal="right" vertical="top" wrapText="1"/>
    </xf>
    <xf numFmtId="3" fontId="12" fillId="0" borderId="0" xfId="0" applyNumberFormat="1" applyFont="1" applyBorder="1" applyAlignment="1">
      <alignment horizontal="right" vertical="top" wrapText="1"/>
    </xf>
    <xf numFmtId="0" fontId="18" fillId="0" borderId="3" xfId="0" applyFont="1" applyBorder="1" applyAlignment="1">
      <alignment horizontal="center" wrapText="1"/>
    </xf>
    <xf numFmtId="0" fontId="21" fillId="0" borderId="1" xfId="0" applyFont="1" applyBorder="1" applyAlignment="1">
      <alignment vertical="top" wrapText="1"/>
    </xf>
    <xf numFmtId="3" fontId="21" fillId="0" borderId="4" xfId="0" applyNumberFormat="1" applyFont="1" applyBorder="1" applyAlignment="1">
      <alignment horizontal="right" vertical="top" wrapText="1"/>
    </xf>
    <xf numFmtId="0" fontId="21" fillId="0" borderId="4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3" fontId="12" fillId="0" borderId="6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left" wrapText="1"/>
    </xf>
    <xf numFmtId="3" fontId="12" fillId="0" borderId="7" xfId="0" applyNumberFormat="1" applyFont="1" applyBorder="1" applyAlignment="1">
      <alignment horizontal="right" vertical="top" wrapText="1"/>
    </xf>
    <xf numFmtId="0" fontId="4" fillId="14" borderId="3" xfId="0" applyFont="1" applyFill="1" applyBorder="1" applyAlignment="1">
      <alignment horizontal="left" wrapText="1"/>
    </xf>
    <xf numFmtId="0" fontId="12" fillId="14" borderId="4" xfId="0" applyFont="1" applyFill="1" applyBorder="1" applyAlignment="1">
      <alignment vertical="top" wrapText="1"/>
    </xf>
    <xf numFmtId="3" fontId="12" fillId="14" borderId="4" xfId="0" applyNumberFormat="1" applyFont="1" applyFill="1" applyBorder="1" applyAlignment="1">
      <alignment horizontal="right" vertical="top" wrapText="1"/>
    </xf>
    <xf numFmtId="3" fontId="12" fillId="0" borderId="4" xfId="0" applyNumberFormat="1" applyFont="1" applyBorder="1" applyAlignment="1">
      <alignment horizontal="center" vertical="top" wrapText="1"/>
    </xf>
    <xf numFmtId="0" fontId="11" fillId="14" borderId="4" xfId="0" applyFont="1" applyFill="1" applyBorder="1" applyAlignment="1">
      <alignment horizontal="left" wrapText="1"/>
    </xf>
    <xf numFmtId="0" fontId="4" fillId="14" borderId="4" xfId="0" applyFont="1" applyFill="1" applyBorder="1" applyAlignment="1">
      <alignment wrapText="1"/>
    </xf>
    <xf numFmtId="0" fontId="11" fillId="15" borderId="4" xfId="0" applyFont="1" applyFill="1" applyBorder="1" applyAlignment="1">
      <alignment horizontal="left" wrapText="1"/>
    </xf>
    <xf numFmtId="0" fontId="4" fillId="15" borderId="4" xfId="0" applyFont="1" applyFill="1" applyBorder="1" applyAlignment="1">
      <alignment wrapText="1"/>
    </xf>
    <xf numFmtId="0" fontId="4" fillId="15" borderId="3" xfId="0" applyFont="1" applyFill="1" applyBorder="1" applyAlignment="1">
      <alignment horizontal="left" wrapText="1"/>
    </xf>
    <xf numFmtId="0" fontId="12" fillId="15" borderId="4" xfId="0" applyFont="1" applyFill="1" applyBorder="1" applyAlignment="1">
      <alignment vertical="top" wrapText="1"/>
    </xf>
    <xf numFmtId="3" fontId="12" fillId="15" borderId="4" xfId="0" applyNumberFormat="1" applyFont="1" applyFill="1" applyBorder="1" applyAlignment="1">
      <alignment horizontal="right" vertical="top" wrapText="1"/>
    </xf>
    <xf numFmtId="0" fontId="11" fillId="15" borderId="3" xfId="0" applyFont="1" applyFill="1" applyBorder="1" applyAlignment="1">
      <alignment horizontal="left" wrapText="1"/>
    </xf>
    <xf numFmtId="0" fontId="6" fillId="0" borderId="10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3" fontId="8" fillId="2" borderId="10" xfId="0" applyNumberFormat="1" applyFont="1" applyFill="1" applyBorder="1" applyAlignment="1">
      <alignment horizontal="right" vertical="top" wrapText="1"/>
    </xf>
    <xf numFmtId="3" fontId="8" fillId="2" borderId="3" xfId="0" applyNumberFormat="1" applyFont="1" applyFill="1" applyBorder="1" applyAlignment="1">
      <alignment horizontal="right" vertical="top" wrapText="1"/>
    </xf>
    <xf numFmtId="3" fontId="8" fillId="5" borderId="10" xfId="0" applyNumberFormat="1" applyFont="1" applyFill="1" applyBorder="1" applyAlignment="1">
      <alignment horizontal="right" vertical="top" wrapText="1"/>
    </xf>
    <xf numFmtId="3" fontId="8" fillId="5" borderId="3" xfId="0" applyNumberFormat="1" applyFont="1" applyFill="1" applyBorder="1" applyAlignment="1">
      <alignment horizontal="righ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79"/>
  <sheetViews>
    <sheetView tabSelected="1" topLeftCell="B1" zoomScale="150" zoomScaleNormal="150" workbookViewId="0">
      <selection activeCell="D166" sqref="D166"/>
    </sheetView>
  </sheetViews>
  <sheetFormatPr defaultRowHeight="12.45" x14ac:dyDescent="0.3"/>
  <cols>
    <col min="1" max="1" width="8.53515625" customWidth="1"/>
    <col min="2" max="2" width="6.69140625" customWidth="1"/>
    <col min="3" max="3" width="44.3828125" customWidth="1"/>
    <col min="4" max="6" width="14.3046875" customWidth="1"/>
    <col min="7" max="8" width="9.53515625" hidden="1" customWidth="1"/>
  </cols>
  <sheetData>
    <row r="4" spans="1:9" ht="42" customHeight="1" x14ac:dyDescent="0.4">
      <c r="A4" s="1"/>
      <c r="B4" s="144" t="s">
        <v>219</v>
      </c>
      <c r="C4" s="144" t="s">
        <v>238</v>
      </c>
      <c r="D4" s="144" t="s">
        <v>263</v>
      </c>
      <c r="E4" s="144"/>
      <c r="F4" s="144"/>
      <c r="G4" s="1"/>
      <c r="H4" s="1"/>
      <c r="I4" s="1"/>
    </row>
    <row r="5" spans="1:9" x14ac:dyDescent="0.3">
      <c r="B5" s="145"/>
      <c r="C5" s="145"/>
      <c r="D5" s="145" t="s">
        <v>207</v>
      </c>
      <c r="E5" s="145"/>
      <c r="F5" s="145"/>
    </row>
    <row r="6" spans="1:9" x14ac:dyDescent="0.3">
      <c r="B6" s="145"/>
      <c r="C6" s="145" t="s">
        <v>0</v>
      </c>
      <c r="D6" s="145"/>
      <c r="E6" s="145"/>
      <c r="F6" s="145"/>
    </row>
    <row r="7" spans="1:9" x14ac:dyDescent="0.3">
      <c r="B7" s="145"/>
      <c r="C7" s="145"/>
      <c r="D7" s="145"/>
      <c r="E7" s="145"/>
      <c r="F7" s="145"/>
    </row>
    <row r="8" spans="1:9" x14ac:dyDescent="0.3">
      <c r="B8" s="145"/>
      <c r="C8" s="156" t="s">
        <v>264</v>
      </c>
      <c r="D8" s="145"/>
      <c r="E8" s="145"/>
      <c r="F8" s="145"/>
    </row>
    <row r="9" spans="1:9" hidden="1" x14ac:dyDescent="0.3">
      <c r="A9" t="s">
        <v>193</v>
      </c>
      <c r="B9" s="145"/>
      <c r="C9" s="145" t="s">
        <v>218</v>
      </c>
      <c r="D9" s="145"/>
      <c r="E9" s="145"/>
      <c r="F9" s="145"/>
    </row>
    <row r="10" spans="1:9" x14ac:dyDescent="0.3">
      <c r="B10" s="145"/>
      <c r="C10" s="145" t="s">
        <v>220</v>
      </c>
      <c r="D10" s="145"/>
      <c r="E10" s="145"/>
      <c r="F10" s="145"/>
    </row>
    <row r="11" spans="1:9" x14ac:dyDescent="0.3">
      <c r="B11" s="145"/>
      <c r="C11" s="145"/>
      <c r="D11" s="145"/>
      <c r="E11" s="145"/>
      <c r="F11" s="145"/>
    </row>
    <row r="12" spans="1:9" x14ac:dyDescent="0.3">
      <c r="B12" s="2" t="s">
        <v>1</v>
      </c>
      <c r="C12" s="3" t="s">
        <v>194</v>
      </c>
      <c r="D12" s="4"/>
      <c r="E12" s="4"/>
      <c r="F12" s="4"/>
      <c r="G12" s="4" t="s">
        <v>2</v>
      </c>
      <c r="H12" s="4" t="s">
        <v>2</v>
      </c>
    </row>
    <row r="13" spans="1:9" x14ac:dyDescent="0.3">
      <c r="B13" s="5"/>
      <c r="C13" s="6" t="s">
        <v>3</v>
      </c>
      <c r="D13" s="142" t="s">
        <v>240</v>
      </c>
      <c r="E13" s="142" t="s">
        <v>243</v>
      </c>
      <c r="F13" s="142" t="s">
        <v>265</v>
      </c>
      <c r="G13" s="8"/>
      <c r="H13" s="8"/>
    </row>
    <row r="14" spans="1:9" x14ac:dyDescent="0.3">
      <c r="B14" s="70">
        <v>6</v>
      </c>
      <c r="C14" s="146" t="s">
        <v>4</v>
      </c>
      <c r="D14" s="11">
        <f>SUM(D35)</f>
        <v>16080093</v>
      </c>
      <c r="E14" s="11">
        <f>SUM(E35)</f>
        <v>14528000</v>
      </c>
      <c r="F14" s="11">
        <f>SUM(F35)</f>
        <v>14580000</v>
      </c>
      <c r="G14" s="11">
        <f t="shared" ref="G14:H22" si="0">(E14/D14)*100</f>
        <v>90.3477361729189</v>
      </c>
      <c r="H14" s="11">
        <f t="shared" si="0"/>
        <v>100.3579295154185</v>
      </c>
    </row>
    <row r="15" spans="1:9" hidden="1" x14ac:dyDescent="0.3">
      <c r="B15" s="70"/>
      <c r="C15" s="146"/>
      <c r="D15" s="11"/>
      <c r="E15" s="11"/>
      <c r="F15" s="11"/>
      <c r="G15" s="11"/>
      <c r="H15" s="11"/>
    </row>
    <row r="16" spans="1:9" x14ac:dyDescent="0.3">
      <c r="B16" s="70">
        <v>7</v>
      </c>
      <c r="C16" s="146" t="s">
        <v>5</v>
      </c>
      <c r="D16" s="11">
        <f>SUM(D76)</f>
        <v>6000</v>
      </c>
      <c r="E16" s="11">
        <f>SUM(E76)</f>
        <v>6000</v>
      </c>
      <c r="F16" s="11">
        <f>SUM(F76)</f>
        <v>6000</v>
      </c>
      <c r="G16" s="11">
        <f t="shared" si="0"/>
        <v>100</v>
      </c>
      <c r="H16" s="11">
        <f t="shared" si="0"/>
        <v>100</v>
      </c>
    </row>
    <row r="17" spans="1:8" x14ac:dyDescent="0.3">
      <c r="B17" s="70">
        <v>8</v>
      </c>
      <c r="C17" s="146" t="s">
        <v>185</v>
      </c>
      <c r="D17" s="11">
        <f>SUM(D82)</f>
        <v>22000</v>
      </c>
      <c r="E17" s="11">
        <v>22000</v>
      </c>
      <c r="F17" s="11">
        <f>SUM(F80)</f>
        <v>22000</v>
      </c>
      <c r="G17" s="11">
        <f>(E17/D17)*100</f>
        <v>100</v>
      </c>
      <c r="H17" s="11">
        <f>(F17/E17)*100</f>
        <v>100</v>
      </c>
    </row>
    <row r="18" spans="1:8" x14ac:dyDescent="0.3">
      <c r="B18" s="70">
        <v>9</v>
      </c>
      <c r="C18" s="146" t="s">
        <v>6</v>
      </c>
      <c r="D18" s="11">
        <f>SUM(D84)</f>
        <v>500000</v>
      </c>
      <c r="E18" s="11">
        <f>SUM(E84)</f>
        <v>0</v>
      </c>
      <c r="F18" s="11">
        <f>SUM(F84)</f>
        <v>0</v>
      </c>
      <c r="G18" s="11">
        <f t="shared" si="0"/>
        <v>0</v>
      </c>
      <c r="H18" s="11" t="e">
        <f t="shared" si="0"/>
        <v>#DIV/0!</v>
      </c>
    </row>
    <row r="19" spans="1:8" x14ac:dyDescent="0.3">
      <c r="B19" s="70"/>
      <c r="C19" s="146"/>
      <c r="D19" s="77"/>
      <c r="E19" s="77"/>
      <c r="F19" s="77"/>
      <c r="G19" s="11"/>
      <c r="H19" s="11"/>
    </row>
    <row r="20" spans="1:8" x14ac:dyDescent="0.3">
      <c r="B20" s="70">
        <v>3</v>
      </c>
      <c r="C20" s="146" t="s">
        <v>7</v>
      </c>
      <c r="D20" s="11">
        <f>SUM(D92)</f>
        <v>4125716</v>
      </c>
      <c r="E20" s="11">
        <f>SUM(E92)</f>
        <v>4024000</v>
      </c>
      <c r="F20" s="11">
        <f>SUM(F92)</f>
        <v>4056000</v>
      </c>
      <c r="G20" s="11">
        <f t="shared" si="0"/>
        <v>97.534585511945082</v>
      </c>
      <c r="H20" s="11">
        <f t="shared" si="0"/>
        <v>100.79522862823063</v>
      </c>
    </row>
    <row r="21" spans="1:8" x14ac:dyDescent="0.3">
      <c r="B21" s="70">
        <v>4</v>
      </c>
      <c r="C21" s="146" t="s">
        <v>8</v>
      </c>
      <c r="D21" s="11">
        <f>SUM(D150)</f>
        <v>12452377</v>
      </c>
      <c r="E21" s="11">
        <f>SUM(E150)</f>
        <v>10502000</v>
      </c>
      <c r="F21" s="11">
        <f>SUM(F150)</f>
        <v>10522000</v>
      </c>
      <c r="G21" s="11">
        <f t="shared" si="0"/>
        <v>84.337311663467958</v>
      </c>
      <c r="H21" s="11">
        <f t="shared" si="0"/>
        <v>100.19043991620644</v>
      </c>
    </row>
    <row r="22" spans="1:8" x14ac:dyDescent="0.3">
      <c r="B22" s="70">
        <v>5</v>
      </c>
      <c r="C22" s="146" t="s">
        <v>9</v>
      </c>
      <c r="D22" s="11">
        <f>SUM(D159)</f>
        <v>30000</v>
      </c>
      <c r="E22" s="11">
        <f>SUM(E159)</f>
        <v>30000</v>
      </c>
      <c r="F22" s="11">
        <f>SUM(F159)</f>
        <v>30000</v>
      </c>
      <c r="G22" s="11">
        <f t="shared" si="0"/>
        <v>100</v>
      </c>
      <c r="H22" s="11">
        <f t="shared" si="0"/>
        <v>100</v>
      </c>
    </row>
    <row r="23" spans="1:8" x14ac:dyDescent="0.3">
      <c r="B23" s="13" t="s">
        <v>1</v>
      </c>
      <c r="C23" s="14" t="s">
        <v>186</v>
      </c>
      <c r="D23" s="15"/>
      <c r="E23" s="15"/>
      <c r="F23" s="15"/>
      <c r="G23" s="15"/>
      <c r="H23" s="15"/>
    </row>
    <row r="24" spans="1:8" x14ac:dyDescent="0.3">
      <c r="B24" s="5"/>
      <c r="C24" s="6" t="s">
        <v>3</v>
      </c>
      <c r="D24" s="7"/>
      <c r="E24" s="7"/>
      <c r="F24" s="7"/>
      <c r="G24" s="7"/>
      <c r="H24" s="7"/>
    </row>
    <row r="25" spans="1:8" x14ac:dyDescent="0.3">
      <c r="B25" s="70">
        <v>1</v>
      </c>
      <c r="C25" s="146" t="s">
        <v>10</v>
      </c>
      <c r="D25" s="11">
        <f>SUM(D14:D18)</f>
        <v>16608093</v>
      </c>
      <c r="E25" s="11">
        <f>SUM(E14:E18)</f>
        <v>14556000</v>
      </c>
      <c r="F25" s="11">
        <f>SUM(F14:F18)</f>
        <v>14608000</v>
      </c>
      <c r="G25" s="11">
        <f>(E25/D25)*100</f>
        <v>87.644017889350692</v>
      </c>
      <c r="H25" s="11">
        <f>(F25/E25)*100</f>
        <v>100.35724100027481</v>
      </c>
    </row>
    <row r="26" spans="1:8" x14ac:dyDescent="0.3">
      <c r="B26" s="70">
        <v>2</v>
      </c>
      <c r="C26" s="146" t="s">
        <v>11</v>
      </c>
      <c r="D26" s="11">
        <f>SUM(D20:D22)</f>
        <v>16608093</v>
      </c>
      <c r="E26" s="11">
        <f>SUM(E20:E22)</f>
        <v>14556000</v>
      </c>
      <c r="F26" s="11">
        <f>SUM(F20:F22)</f>
        <v>14608000</v>
      </c>
      <c r="G26" s="11">
        <f>(E26/D26)*100</f>
        <v>87.644017889350692</v>
      </c>
      <c r="H26" s="11">
        <f>(F26/E26)*100</f>
        <v>100.35724100027481</v>
      </c>
    </row>
    <row r="27" spans="1:8" x14ac:dyDescent="0.3">
      <c r="B27" s="70">
        <v>3</v>
      </c>
      <c r="C27" s="146" t="s">
        <v>12</v>
      </c>
      <c r="D27" s="11">
        <f>(D25-D26)</f>
        <v>0</v>
      </c>
      <c r="E27" s="11">
        <f>(E25-E26)</f>
        <v>0</v>
      </c>
      <c r="F27" s="11">
        <f>(F25-F26)</f>
        <v>0</v>
      </c>
      <c r="G27" s="11">
        <v>0</v>
      </c>
      <c r="H27" s="11">
        <v>0</v>
      </c>
    </row>
    <row r="28" spans="1:8" x14ac:dyDescent="0.3">
      <c r="B28" s="147"/>
      <c r="C28" s="148"/>
      <c r="D28" s="149"/>
      <c r="E28" s="149"/>
      <c r="F28" s="149"/>
      <c r="G28" s="17"/>
      <c r="H28" s="17"/>
    </row>
    <row r="29" spans="1:8" x14ac:dyDescent="0.3">
      <c r="B29" s="145"/>
      <c r="C29" s="145"/>
      <c r="D29" s="145"/>
      <c r="E29" s="145"/>
      <c r="F29" s="145"/>
    </row>
    <row r="30" spans="1:8" x14ac:dyDescent="0.3">
      <c r="A30" s="19"/>
      <c r="B30" s="20" t="s">
        <v>13</v>
      </c>
      <c r="C30" s="20"/>
      <c r="D30" s="136" t="s">
        <v>16</v>
      </c>
      <c r="E30" s="20"/>
      <c r="F30" s="20"/>
      <c r="G30" s="20" t="s">
        <v>2</v>
      </c>
      <c r="H30" s="20" t="s">
        <v>2</v>
      </c>
    </row>
    <row r="31" spans="1:8" x14ac:dyDescent="0.3">
      <c r="A31" s="19"/>
      <c r="B31" s="21" t="s">
        <v>14</v>
      </c>
      <c r="C31" s="21" t="s">
        <v>15</v>
      </c>
      <c r="D31" s="143" t="s">
        <v>240</v>
      </c>
      <c r="E31" s="153" t="s">
        <v>243</v>
      </c>
      <c r="F31" s="143" t="s">
        <v>265</v>
      </c>
      <c r="G31" s="22" t="s">
        <v>17</v>
      </c>
      <c r="H31" s="22" t="s">
        <v>197</v>
      </c>
    </row>
    <row r="32" spans="1:8" x14ac:dyDescent="0.3">
      <c r="A32" s="23"/>
      <c r="B32" s="24" t="s">
        <v>18</v>
      </c>
      <c r="C32" s="25" t="s">
        <v>19</v>
      </c>
      <c r="D32" s="26">
        <f>SUM(D35+D76+D80+D83)</f>
        <v>16608093</v>
      </c>
      <c r="E32" s="26">
        <f>SUM(E35+E76+E80+E83)</f>
        <v>14556000</v>
      </c>
      <c r="F32" s="26">
        <v>14608000</v>
      </c>
      <c r="G32" s="27">
        <f>(E32/D32)*100</f>
        <v>87.644017889350692</v>
      </c>
      <c r="H32" s="27">
        <f>(F32/E32)*100</f>
        <v>100.35724100027481</v>
      </c>
    </row>
    <row r="33" spans="1:11" x14ac:dyDescent="0.3">
      <c r="A33" s="23"/>
      <c r="B33" s="28" t="s">
        <v>20</v>
      </c>
      <c r="C33" s="14" t="s">
        <v>21</v>
      </c>
      <c r="D33" s="15"/>
      <c r="E33" s="15"/>
      <c r="F33" s="15"/>
      <c r="G33" s="15"/>
      <c r="H33" s="15"/>
    </row>
    <row r="34" spans="1:11" x14ac:dyDescent="0.3">
      <c r="A34" s="29"/>
      <c r="B34" s="30" t="s">
        <v>18</v>
      </c>
      <c r="C34" s="6" t="s">
        <v>22</v>
      </c>
      <c r="D34" s="7"/>
      <c r="E34" s="7"/>
      <c r="F34" s="7"/>
      <c r="G34" s="7"/>
      <c r="H34" s="7"/>
    </row>
    <row r="35" spans="1:11" s="31" customFormat="1" ht="11.6" x14ac:dyDescent="0.3">
      <c r="A35" s="29"/>
      <c r="B35" s="32">
        <v>6</v>
      </c>
      <c r="C35" s="33" t="s">
        <v>23</v>
      </c>
      <c r="D35" s="11">
        <f>(D36+D43+D52+D63+D73)</f>
        <v>16080093</v>
      </c>
      <c r="E35" s="11">
        <f>(E36+E43+E52+E63+E73)</f>
        <v>14528000</v>
      </c>
      <c r="F35" s="11">
        <f>(F36+F43+F52+F63+F73)</f>
        <v>14580000</v>
      </c>
      <c r="G35" s="11">
        <f t="shared" ref="G35:G84" si="1">(E35/D35)*100</f>
        <v>90.3477361729189</v>
      </c>
      <c r="H35" s="11">
        <f t="shared" ref="H35:H84" si="2">(F35/E35)*100</f>
        <v>100.3579295154185</v>
      </c>
    </row>
    <row r="36" spans="1:11" s="34" customFormat="1" ht="11.6" x14ac:dyDescent="0.3">
      <c r="A36" s="35"/>
      <c r="B36" s="36">
        <v>61</v>
      </c>
      <c r="C36" s="37" t="s">
        <v>287</v>
      </c>
      <c r="D36" s="38">
        <f>(D37+D38+D39+D40+D41+D42)</f>
        <v>3791080</v>
      </c>
      <c r="E36" s="38">
        <v>3900000</v>
      </c>
      <c r="F36" s="38">
        <v>3950000</v>
      </c>
      <c r="G36" s="38">
        <f t="shared" si="1"/>
        <v>102.87305991960073</v>
      </c>
      <c r="H36" s="38">
        <f t="shared" si="2"/>
        <v>101.28205128205127</v>
      </c>
      <c r="I36" s="39"/>
      <c r="J36" s="39"/>
      <c r="K36" s="39"/>
    </row>
    <row r="37" spans="1:11" s="16" customFormat="1" ht="10.5" customHeight="1" x14ac:dyDescent="0.3">
      <c r="A37" s="40"/>
      <c r="B37" s="150">
        <v>61111</v>
      </c>
      <c r="C37" s="146" t="s">
        <v>24</v>
      </c>
      <c r="D37" s="77">
        <v>774580</v>
      </c>
      <c r="E37" s="77"/>
      <c r="F37" s="77"/>
      <c r="G37" s="11">
        <f t="shared" si="1"/>
        <v>0</v>
      </c>
      <c r="H37" s="11" t="e">
        <f t="shared" si="2"/>
        <v>#DIV/0!</v>
      </c>
    </row>
    <row r="38" spans="1:11" s="16" customFormat="1" ht="0.75" hidden="1" customHeight="1" x14ac:dyDescent="0.3">
      <c r="A38" s="29"/>
      <c r="B38" s="150"/>
      <c r="C38" s="146"/>
      <c r="D38" s="77">
        <v>0</v>
      </c>
      <c r="E38" s="77"/>
      <c r="F38" s="77"/>
      <c r="G38" s="11">
        <v>0</v>
      </c>
      <c r="H38" s="11">
        <v>0</v>
      </c>
    </row>
    <row r="39" spans="1:11" s="16" customFormat="1" ht="13.5" customHeight="1" x14ac:dyDescent="0.3">
      <c r="A39" s="29"/>
      <c r="B39" s="150">
        <v>611110</v>
      </c>
      <c r="C39" s="10" t="s">
        <v>279</v>
      </c>
      <c r="D39" s="77">
        <v>2900000</v>
      </c>
      <c r="E39" s="77"/>
      <c r="F39" s="77"/>
      <c r="G39" s="11"/>
      <c r="H39" s="11"/>
    </row>
    <row r="40" spans="1:11" s="16" customFormat="1" ht="11.6" x14ac:dyDescent="0.3">
      <c r="A40" s="40"/>
      <c r="B40" s="150">
        <v>61341</v>
      </c>
      <c r="C40" s="146" t="s">
        <v>25</v>
      </c>
      <c r="D40" s="77">
        <v>100000</v>
      </c>
      <c r="E40" s="77"/>
      <c r="F40" s="77"/>
      <c r="G40" s="11">
        <f t="shared" si="1"/>
        <v>0</v>
      </c>
      <c r="H40" s="11" t="e">
        <f t="shared" si="2"/>
        <v>#DIV/0!</v>
      </c>
    </row>
    <row r="41" spans="1:11" s="16" customFormat="1" ht="11.6" x14ac:dyDescent="0.3">
      <c r="A41" s="40"/>
      <c r="B41" s="150">
        <v>61433</v>
      </c>
      <c r="C41" s="146" t="s">
        <v>26</v>
      </c>
      <c r="D41" s="77">
        <v>13500</v>
      </c>
      <c r="E41" s="77"/>
      <c r="F41" s="77"/>
      <c r="G41" s="11">
        <f t="shared" si="1"/>
        <v>0</v>
      </c>
      <c r="H41" s="11" t="e">
        <f t="shared" si="2"/>
        <v>#DIV/0!</v>
      </c>
    </row>
    <row r="42" spans="1:11" s="16" customFormat="1" ht="11.6" x14ac:dyDescent="0.3">
      <c r="A42" s="40"/>
      <c r="B42" s="150">
        <v>61453</v>
      </c>
      <c r="C42" s="146" t="s">
        <v>27</v>
      </c>
      <c r="D42" s="77">
        <v>3000</v>
      </c>
      <c r="E42" s="77"/>
      <c r="F42" s="77"/>
      <c r="G42" s="11">
        <f t="shared" si="1"/>
        <v>0</v>
      </c>
      <c r="H42" s="11" t="e">
        <f t="shared" si="2"/>
        <v>#DIV/0!</v>
      </c>
    </row>
    <row r="43" spans="1:11" s="34" customFormat="1" ht="11.25" customHeight="1" x14ac:dyDescent="0.3">
      <c r="A43" s="42"/>
      <c r="B43" s="36">
        <v>63</v>
      </c>
      <c r="C43" s="37" t="s">
        <v>28</v>
      </c>
      <c r="D43" s="38">
        <f>SUM(D44:D50)</f>
        <v>11835413</v>
      </c>
      <c r="E43" s="38">
        <v>10221000</v>
      </c>
      <c r="F43" s="38">
        <v>10221000</v>
      </c>
      <c r="G43" s="38">
        <f t="shared" si="1"/>
        <v>86.359470514463666</v>
      </c>
      <c r="H43" s="38">
        <f t="shared" si="2"/>
        <v>100</v>
      </c>
      <c r="I43" s="39"/>
      <c r="J43" s="39"/>
      <c r="K43" s="39"/>
    </row>
    <row r="44" spans="1:11" s="34" customFormat="1" ht="11.25" customHeight="1" x14ac:dyDescent="0.3">
      <c r="A44" s="42"/>
      <c r="B44" s="140">
        <v>63311</v>
      </c>
      <c r="C44" s="119" t="s">
        <v>228</v>
      </c>
      <c r="D44" s="120">
        <v>0</v>
      </c>
      <c r="E44" s="120"/>
      <c r="F44" s="120"/>
      <c r="G44" s="38"/>
      <c r="H44" s="38"/>
      <c r="I44" s="39"/>
      <c r="J44" s="39"/>
      <c r="K44" s="39"/>
    </row>
    <row r="45" spans="1:11" s="16" customFormat="1" ht="11.6" x14ac:dyDescent="0.3">
      <c r="A45" s="40"/>
      <c r="B45" s="196">
        <v>63312</v>
      </c>
      <c r="C45" s="197" t="s">
        <v>288</v>
      </c>
      <c r="D45" s="77">
        <v>100000</v>
      </c>
      <c r="E45" s="77"/>
      <c r="F45" s="77"/>
      <c r="G45" s="11">
        <f t="shared" si="1"/>
        <v>0</v>
      </c>
      <c r="H45" s="11" t="e">
        <f t="shared" si="2"/>
        <v>#DIV/0!</v>
      </c>
    </row>
    <row r="46" spans="1:11" s="16" customFormat="1" ht="13.5" customHeight="1" x14ac:dyDescent="0.3">
      <c r="A46" s="40"/>
      <c r="B46" s="150">
        <v>63321</v>
      </c>
      <c r="C46" s="10" t="s">
        <v>289</v>
      </c>
      <c r="D46" s="77">
        <v>400000</v>
      </c>
      <c r="E46" s="77"/>
      <c r="F46" s="77"/>
      <c r="G46" s="11">
        <f t="shared" si="1"/>
        <v>0</v>
      </c>
      <c r="H46" s="11" t="e">
        <f t="shared" si="2"/>
        <v>#DIV/0!</v>
      </c>
    </row>
    <row r="47" spans="1:11" s="16" customFormat="1" ht="13.5" customHeight="1" x14ac:dyDescent="0.3">
      <c r="A47" s="40"/>
      <c r="B47" s="196">
        <v>63414</v>
      </c>
      <c r="C47" s="197" t="s">
        <v>290</v>
      </c>
      <c r="D47" s="77">
        <v>11843</v>
      </c>
      <c r="E47" s="77"/>
      <c r="F47" s="77"/>
      <c r="G47" s="11">
        <f t="shared" si="1"/>
        <v>0</v>
      </c>
      <c r="H47" s="11" t="e">
        <f t="shared" si="2"/>
        <v>#DIV/0!</v>
      </c>
    </row>
    <row r="48" spans="1:11" s="16" customFormat="1" ht="13.5" customHeight="1" x14ac:dyDescent="0.3">
      <c r="A48" s="40"/>
      <c r="B48" s="196">
        <v>634140</v>
      </c>
      <c r="C48" s="197" t="s">
        <v>291</v>
      </c>
      <c r="D48" s="77">
        <v>142147</v>
      </c>
      <c r="E48" s="77"/>
      <c r="F48" s="77"/>
      <c r="G48" s="11">
        <f t="shared" si="1"/>
        <v>0</v>
      </c>
      <c r="H48" s="11" t="e">
        <f t="shared" si="2"/>
        <v>#DIV/0!</v>
      </c>
    </row>
    <row r="49" spans="1:11" s="16" customFormat="1" ht="13.5" customHeight="1" x14ac:dyDescent="0.3">
      <c r="A49" s="40"/>
      <c r="B49" s="194">
        <v>63812</v>
      </c>
      <c r="C49" s="195" t="s">
        <v>292</v>
      </c>
      <c r="D49" s="77">
        <v>1381423</v>
      </c>
      <c r="E49" s="77"/>
      <c r="F49" s="77"/>
      <c r="G49" s="11">
        <f t="shared" si="1"/>
        <v>0</v>
      </c>
      <c r="H49" s="11" t="e">
        <f t="shared" si="2"/>
        <v>#DIV/0!</v>
      </c>
    </row>
    <row r="50" spans="1:11" s="16" customFormat="1" ht="13.5" customHeight="1" x14ac:dyDescent="0.3">
      <c r="A50" s="40"/>
      <c r="B50" s="150">
        <v>63821</v>
      </c>
      <c r="C50" s="10" t="s">
        <v>293</v>
      </c>
      <c r="D50" s="77">
        <v>9800000</v>
      </c>
      <c r="E50" s="77"/>
      <c r="F50" s="77"/>
      <c r="G50" s="11">
        <f t="shared" si="1"/>
        <v>0</v>
      </c>
      <c r="H50" s="11" t="e">
        <f t="shared" si="2"/>
        <v>#DIV/0!</v>
      </c>
    </row>
    <row r="51" spans="1:11" s="16" customFormat="1" ht="11.6" hidden="1" x14ac:dyDescent="0.3">
      <c r="A51" s="40"/>
      <c r="B51" s="150">
        <v>63431</v>
      </c>
      <c r="C51" s="146" t="s">
        <v>29</v>
      </c>
      <c r="D51" s="77">
        <v>0</v>
      </c>
      <c r="E51" s="77">
        <v>0</v>
      </c>
      <c r="F51" s="77">
        <f>SUM(D51+E51)</f>
        <v>0</v>
      </c>
      <c r="G51" s="11" t="e">
        <f t="shared" si="1"/>
        <v>#DIV/0!</v>
      </c>
      <c r="H51" s="11" t="e">
        <f t="shared" si="2"/>
        <v>#DIV/0!</v>
      </c>
    </row>
    <row r="52" spans="1:11" s="34" customFormat="1" ht="11.25" customHeight="1" x14ac:dyDescent="0.3">
      <c r="A52" s="42"/>
      <c r="B52" s="36">
        <v>64</v>
      </c>
      <c r="C52" s="37" t="s">
        <v>30</v>
      </c>
      <c r="D52" s="38">
        <f>(D54+D55+D58+D59+D60+D61+D62)</f>
        <v>213500</v>
      </c>
      <c r="E52" s="38">
        <v>215000</v>
      </c>
      <c r="F52" s="38">
        <v>216000</v>
      </c>
      <c r="G52" s="38">
        <f t="shared" si="1"/>
        <v>100.70257611241217</v>
      </c>
      <c r="H52" s="38">
        <f t="shared" si="2"/>
        <v>100.46511627906978</v>
      </c>
      <c r="I52" s="39"/>
      <c r="J52" s="39"/>
      <c r="K52" s="39"/>
    </row>
    <row r="53" spans="1:11" s="34" customFormat="1" ht="11.6" hidden="1" x14ac:dyDescent="0.3">
      <c r="A53" s="42"/>
      <c r="B53" s="36"/>
      <c r="C53" s="37"/>
      <c r="D53" s="38"/>
      <c r="E53" s="38"/>
      <c r="F53" s="38"/>
      <c r="G53" s="38"/>
      <c r="H53" s="38"/>
      <c r="I53" s="39"/>
      <c r="J53" s="39"/>
      <c r="K53" s="39"/>
    </row>
    <row r="54" spans="1:11" s="16" customFormat="1" ht="11.6" x14ac:dyDescent="0.3">
      <c r="A54" s="40"/>
      <c r="B54" s="150">
        <v>64132</v>
      </c>
      <c r="C54" s="10" t="s">
        <v>294</v>
      </c>
      <c r="D54" s="77">
        <v>2000</v>
      </c>
      <c r="E54" s="77"/>
      <c r="F54" s="77"/>
      <c r="G54" s="11">
        <f t="shared" si="1"/>
        <v>0</v>
      </c>
      <c r="H54" s="11" t="e">
        <f t="shared" si="2"/>
        <v>#DIV/0!</v>
      </c>
    </row>
    <row r="55" spans="1:11" s="16" customFormat="1" ht="11.25" customHeight="1" x14ac:dyDescent="0.3">
      <c r="A55" s="40"/>
      <c r="B55" s="150">
        <v>64219</v>
      </c>
      <c r="C55" s="10" t="s">
        <v>310</v>
      </c>
      <c r="D55" s="77">
        <v>30000</v>
      </c>
      <c r="E55" s="77"/>
      <c r="F55" s="77"/>
      <c r="G55" s="11">
        <f t="shared" si="1"/>
        <v>0</v>
      </c>
      <c r="H55" s="11" t="e">
        <f t="shared" si="2"/>
        <v>#DIV/0!</v>
      </c>
    </row>
    <row r="56" spans="1:11" s="16" customFormat="1" ht="11.6" hidden="1" x14ac:dyDescent="0.3">
      <c r="A56" s="40"/>
      <c r="B56" s="150"/>
      <c r="C56" s="146"/>
      <c r="D56" s="77"/>
      <c r="E56" s="77"/>
      <c r="F56" s="77"/>
      <c r="G56" s="11"/>
      <c r="H56" s="11"/>
    </row>
    <row r="57" spans="1:11" s="16" customFormat="1" ht="11.6" hidden="1" x14ac:dyDescent="0.3">
      <c r="A57" s="40"/>
      <c r="B57" s="150">
        <v>64143</v>
      </c>
      <c r="C57" s="146" t="s">
        <v>202</v>
      </c>
      <c r="D57" s="77">
        <v>0</v>
      </c>
      <c r="E57" s="77"/>
      <c r="F57" s="77"/>
      <c r="G57" s="11"/>
      <c r="H57" s="11"/>
    </row>
    <row r="58" spans="1:11" s="16" customFormat="1" ht="11.6" x14ac:dyDescent="0.3">
      <c r="A58" s="40"/>
      <c r="B58" s="150">
        <v>64222</v>
      </c>
      <c r="C58" s="10" t="s">
        <v>296</v>
      </c>
      <c r="D58" s="77">
        <v>120000</v>
      </c>
      <c r="E58" s="77"/>
      <c r="F58" s="77"/>
      <c r="G58" s="11">
        <f t="shared" si="1"/>
        <v>0</v>
      </c>
      <c r="H58" s="11" t="e">
        <f t="shared" si="2"/>
        <v>#DIV/0!</v>
      </c>
    </row>
    <row r="59" spans="1:11" s="16" customFormat="1" ht="11.6" x14ac:dyDescent="0.3">
      <c r="A59" s="40"/>
      <c r="B59" s="150">
        <v>64224</v>
      </c>
      <c r="C59" s="10" t="s">
        <v>295</v>
      </c>
      <c r="D59" s="77">
        <v>30000</v>
      </c>
      <c r="E59" s="77"/>
      <c r="F59" s="77"/>
      <c r="G59" s="11">
        <f>(E59/D59)*100</f>
        <v>0</v>
      </c>
      <c r="H59" s="11" t="e">
        <f>(F59/E59)*100</f>
        <v>#DIV/0!</v>
      </c>
    </row>
    <row r="60" spans="1:11" s="16" customFormat="1" ht="14.25" customHeight="1" x14ac:dyDescent="0.3">
      <c r="A60" s="40"/>
      <c r="B60" s="41">
        <v>64236</v>
      </c>
      <c r="C60" s="10" t="s">
        <v>297</v>
      </c>
      <c r="D60" s="12">
        <v>500</v>
      </c>
      <c r="E60" s="12"/>
      <c r="F60" s="12"/>
      <c r="G60" s="11">
        <f t="shared" si="1"/>
        <v>0</v>
      </c>
      <c r="H60" s="11" t="e">
        <f t="shared" si="2"/>
        <v>#DIV/0!</v>
      </c>
    </row>
    <row r="61" spans="1:11" s="16" customFormat="1" ht="14.25" customHeight="1" x14ac:dyDescent="0.3">
      <c r="A61" s="40"/>
      <c r="B61" s="41">
        <v>64299</v>
      </c>
      <c r="C61" s="10" t="s">
        <v>298</v>
      </c>
      <c r="D61" s="12">
        <v>30000</v>
      </c>
      <c r="E61" s="12"/>
      <c r="F61" s="12"/>
      <c r="G61" s="11"/>
      <c r="H61" s="11"/>
    </row>
    <row r="62" spans="1:11" s="16" customFormat="1" ht="11.6" x14ac:dyDescent="0.3">
      <c r="A62" s="40"/>
      <c r="B62" s="41">
        <v>64321</v>
      </c>
      <c r="C62" s="10" t="s">
        <v>309</v>
      </c>
      <c r="D62" s="12">
        <v>1000</v>
      </c>
      <c r="E62" s="12"/>
      <c r="F62" s="12"/>
      <c r="G62" s="11">
        <f t="shared" si="1"/>
        <v>0</v>
      </c>
      <c r="H62" s="11" t="e">
        <f t="shared" si="2"/>
        <v>#DIV/0!</v>
      </c>
    </row>
    <row r="63" spans="1:11" s="34" customFormat="1" ht="11.6" x14ac:dyDescent="0.3">
      <c r="A63" s="42"/>
      <c r="B63" s="36">
        <v>65</v>
      </c>
      <c r="C63" s="37" t="s">
        <v>31</v>
      </c>
      <c r="D63" s="38">
        <f>(D65+D66+D67+D68+D69+D70+D71)</f>
        <v>235100</v>
      </c>
      <c r="E63" s="38">
        <v>186000</v>
      </c>
      <c r="F63" s="38">
        <v>187000</v>
      </c>
      <c r="G63" s="38">
        <f t="shared" si="1"/>
        <v>79.115270097830717</v>
      </c>
      <c r="H63" s="38">
        <f t="shared" si="2"/>
        <v>100.53763440860214</v>
      </c>
      <c r="I63" s="39"/>
      <c r="J63" s="39"/>
      <c r="K63" s="39"/>
    </row>
    <row r="64" spans="1:11" s="34" customFormat="1" ht="11.6" hidden="1" x14ac:dyDescent="0.3">
      <c r="A64" s="42"/>
      <c r="B64" s="36"/>
      <c r="C64" s="37"/>
      <c r="D64" s="38"/>
      <c r="E64" s="38"/>
      <c r="F64" s="38"/>
      <c r="G64" s="38"/>
      <c r="H64" s="38"/>
      <c r="I64" s="39"/>
      <c r="J64" s="39"/>
      <c r="K64" s="39"/>
    </row>
    <row r="65" spans="1:11" s="16" customFormat="1" ht="11.6" x14ac:dyDescent="0.3">
      <c r="A65" s="40"/>
      <c r="B65" s="41">
        <v>65129</v>
      </c>
      <c r="C65" s="10" t="s">
        <v>299</v>
      </c>
      <c r="D65" s="12">
        <v>5000</v>
      </c>
      <c r="E65" s="12"/>
      <c r="F65" s="12"/>
      <c r="G65" s="11">
        <f t="shared" si="1"/>
        <v>0</v>
      </c>
      <c r="H65" s="11" t="e">
        <f t="shared" si="2"/>
        <v>#DIV/0!</v>
      </c>
    </row>
    <row r="66" spans="1:11" s="16" customFormat="1" ht="11.6" x14ac:dyDescent="0.3">
      <c r="A66" s="40"/>
      <c r="B66" s="41">
        <v>65139</v>
      </c>
      <c r="C66" s="10" t="s">
        <v>300</v>
      </c>
      <c r="D66" s="12">
        <v>100</v>
      </c>
      <c r="E66" s="12"/>
      <c r="F66" s="12"/>
      <c r="G66" s="11">
        <f t="shared" si="1"/>
        <v>0</v>
      </c>
      <c r="H66" s="11" t="e">
        <f t="shared" si="2"/>
        <v>#DIV/0!</v>
      </c>
    </row>
    <row r="67" spans="1:11" s="16" customFormat="1" ht="11.6" x14ac:dyDescent="0.3">
      <c r="A67" s="40"/>
      <c r="B67" s="41">
        <v>65149</v>
      </c>
      <c r="C67" s="10" t="s">
        <v>336</v>
      </c>
      <c r="D67" s="12">
        <v>50000</v>
      </c>
      <c r="E67" s="12"/>
      <c r="F67" s="12"/>
      <c r="G67" s="11">
        <f t="shared" si="1"/>
        <v>0</v>
      </c>
      <c r="H67" s="11"/>
    </row>
    <row r="68" spans="1:11" s="16" customFormat="1" ht="11.6" x14ac:dyDescent="0.3">
      <c r="A68" s="40"/>
      <c r="B68" s="41">
        <v>65241</v>
      </c>
      <c r="C68" s="10" t="s">
        <v>301</v>
      </c>
      <c r="D68" s="12">
        <v>50000</v>
      </c>
      <c r="E68" s="12"/>
      <c r="F68" s="12"/>
      <c r="G68" s="11">
        <f t="shared" si="1"/>
        <v>0</v>
      </c>
      <c r="H68" s="11" t="e">
        <f t="shared" si="2"/>
        <v>#DIV/0!</v>
      </c>
    </row>
    <row r="69" spans="1:11" s="16" customFormat="1" ht="11.6" x14ac:dyDescent="0.3">
      <c r="A69" s="40"/>
      <c r="B69" s="41">
        <v>65269</v>
      </c>
      <c r="C69" s="10" t="s">
        <v>302</v>
      </c>
      <c r="D69" s="12">
        <v>10000</v>
      </c>
      <c r="E69" s="12"/>
      <c r="F69" s="12"/>
      <c r="G69" s="11">
        <f t="shared" si="1"/>
        <v>0</v>
      </c>
      <c r="H69" s="11" t="e">
        <f t="shared" si="2"/>
        <v>#DIV/0!</v>
      </c>
    </row>
    <row r="70" spans="1:11" s="16" customFormat="1" ht="11.6" x14ac:dyDescent="0.3">
      <c r="A70" s="40"/>
      <c r="B70" s="41">
        <v>65311</v>
      </c>
      <c r="C70" s="10" t="s">
        <v>303</v>
      </c>
      <c r="D70" s="12">
        <v>20000</v>
      </c>
      <c r="E70" s="12"/>
      <c r="F70" s="12"/>
      <c r="G70" s="11">
        <f t="shared" si="1"/>
        <v>0</v>
      </c>
      <c r="H70" s="11" t="e">
        <f t="shared" si="2"/>
        <v>#DIV/0!</v>
      </c>
    </row>
    <row r="71" spans="1:11" s="16" customFormat="1" ht="11.6" x14ac:dyDescent="0.3">
      <c r="A71" s="40"/>
      <c r="B71" s="41">
        <v>65321</v>
      </c>
      <c r="C71" s="10" t="s">
        <v>304</v>
      </c>
      <c r="D71" s="12">
        <v>100000</v>
      </c>
      <c r="E71" s="12"/>
      <c r="F71" s="12"/>
      <c r="G71" s="11">
        <f t="shared" si="1"/>
        <v>0</v>
      </c>
      <c r="H71" s="11" t="e">
        <f t="shared" si="2"/>
        <v>#DIV/0!</v>
      </c>
    </row>
    <row r="72" spans="1:11" s="16" customFormat="1" ht="11.6" hidden="1" x14ac:dyDescent="0.3">
      <c r="A72" s="40"/>
      <c r="B72" s="41">
        <v>65331</v>
      </c>
      <c r="C72" s="10" t="s">
        <v>216</v>
      </c>
      <c r="D72" s="12">
        <v>0</v>
      </c>
      <c r="E72" s="12">
        <v>0</v>
      </c>
      <c r="F72" s="12">
        <f>SUM(D72+E72)</f>
        <v>0</v>
      </c>
      <c r="G72" s="11" t="e">
        <f t="shared" si="1"/>
        <v>#DIV/0!</v>
      </c>
      <c r="H72" s="11" t="e">
        <f t="shared" si="2"/>
        <v>#DIV/0!</v>
      </c>
    </row>
    <row r="73" spans="1:11" s="34" customFormat="1" ht="11.6" x14ac:dyDescent="0.3">
      <c r="A73" s="42"/>
      <c r="B73" s="36">
        <v>66</v>
      </c>
      <c r="C73" s="37" t="s">
        <v>205</v>
      </c>
      <c r="D73" s="38">
        <f>SUM(D75)</f>
        <v>5000</v>
      </c>
      <c r="E73" s="38">
        <v>6000</v>
      </c>
      <c r="F73" s="38">
        <v>6000</v>
      </c>
      <c r="G73" s="38"/>
      <c r="H73" s="38"/>
      <c r="I73" s="39"/>
      <c r="J73" s="39"/>
      <c r="K73" s="39"/>
    </row>
    <row r="74" spans="1:11" s="34" customFormat="1" ht="11.6" hidden="1" x14ac:dyDescent="0.3">
      <c r="A74" s="42"/>
      <c r="B74" s="137">
        <v>66314</v>
      </c>
      <c r="C74" s="138" t="s">
        <v>208</v>
      </c>
      <c r="D74" s="139">
        <v>0</v>
      </c>
      <c r="E74" s="139">
        <v>0</v>
      </c>
      <c r="F74" s="139">
        <f>SUM(D74+E74)</f>
        <v>0</v>
      </c>
      <c r="G74" s="38"/>
      <c r="H74" s="38"/>
      <c r="I74" s="39"/>
      <c r="J74" s="39"/>
      <c r="K74" s="39"/>
    </row>
    <row r="75" spans="1:11" s="34" customFormat="1" ht="11.6" x14ac:dyDescent="0.3">
      <c r="A75" s="42"/>
      <c r="B75" s="140">
        <v>66322</v>
      </c>
      <c r="C75" s="177" t="s">
        <v>305</v>
      </c>
      <c r="D75" s="120">
        <v>5000</v>
      </c>
      <c r="E75" s="120"/>
      <c r="F75" s="120"/>
      <c r="G75" s="38"/>
      <c r="H75" s="38"/>
      <c r="I75" s="39"/>
      <c r="J75" s="39"/>
      <c r="K75" s="39"/>
    </row>
    <row r="76" spans="1:11" s="34" customFormat="1" ht="11.6" x14ac:dyDescent="0.3">
      <c r="A76" s="42"/>
      <c r="B76" s="36">
        <v>71</v>
      </c>
      <c r="C76" s="37" t="s">
        <v>32</v>
      </c>
      <c r="D76" s="38">
        <v>6000</v>
      </c>
      <c r="E76" s="38">
        <v>6000</v>
      </c>
      <c r="F76" s="38">
        <v>6000</v>
      </c>
      <c r="G76" s="38">
        <f t="shared" si="1"/>
        <v>100</v>
      </c>
      <c r="H76" s="38">
        <f t="shared" si="2"/>
        <v>100</v>
      </c>
      <c r="I76" s="39"/>
      <c r="J76" s="39"/>
      <c r="K76" s="39"/>
    </row>
    <row r="77" spans="1:11" s="16" customFormat="1" ht="11.6" x14ac:dyDescent="0.3">
      <c r="A77" s="40"/>
      <c r="B77" s="41">
        <v>71111</v>
      </c>
      <c r="C77" s="10" t="s">
        <v>306</v>
      </c>
      <c r="D77" s="12">
        <v>6000</v>
      </c>
      <c r="E77" s="12"/>
      <c r="F77" s="12"/>
      <c r="G77" s="11">
        <f t="shared" si="1"/>
        <v>0</v>
      </c>
      <c r="H77" s="11" t="e">
        <f t="shared" si="2"/>
        <v>#DIV/0!</v>
      </c>
    </row>
    <row r="78" spans="1:11" s="16" customFormat="1" ht="11.6" hidden="1" x14ac:dyDescent="0.3">
      <c r="A78" s="40"/>
      <c r="B78" s="41">
        <v>71112</v>
      </c>
      <c r="C78" s="10" t="s">
        <v>33</v>
      </c>
      <c r="D78" s="12">
        <v>70000</v>
      </c>
      <c r="E78" s="12"/>
      <c r="F78" s="12">
        <v>70000</v>
      </c>
      <c r="G78" s="11">
        <f t="shared" si="1"/>
        <v>0</v>
      </c>
      <c r="H78" s="11" t="e">
        <f t="shared" si="2"/>
        <v>#DIV/0!</v>
      </c>
    </row>
    <row r="79" spans="1:11" s="16" customFormat="1" ht="11.6" hidden="1" x14ac:dyDescent="0.3">
      <c r="A79" s="40"/>
      <c r="B79" s="41">
        <v>71121</v>
      </c>
      <c r="C79" s="10" t="s">
        <v>34</v>
      </c>
      <c r="D79" s="12">
        <v>20000</v>
      </c>
      <c r="E79" s="12"/>
      <c r="F79" s="12">
        <v>20000</v>
      </c>
      <c r="G79" s="11">
        <f t="shared" si="1"/>
        <v>0</v>
      </c>
      <c r="H79" s="11" t="e">
        <f t="shared" si="2"/>
        <v>#DIV/0!</v>
      </c>
    </row>
    <row r="80" spans="1:11" s="34" customFormat="1" ht="11.6" x14ac:dyDescent="0.3">
      <c r="A80" s="42"/>
      <c r="B80" s="36">
        <v>81</v>
      </c>
      <c r="C80" s="37" t="s">
        <v>184</v>
      </c>
      <c r="D80" s="38">
        <f>SUM(D82)</f>
        <v>22000</v>
      </c>
      <c r="E80" s="38">
        <v>22000</v>
      </c>
      <c r="F80" s="38">
        <v>22000</v>
      </c>
      <c r="G80" s="38">
        <f t="shared" si="1"/>
        <v>100</v>
      </c>
      <c r="H80" s="38">
        <f t="shared" si="2"/>
        <v>100</v>
      </c>
      <c r="I80" s="39"/>
      <c r="J80" s="39"/>
      <c r="K80" s="39"/>
    </row>
    <row r="81" spans="1:11" s="34" customFormat="1" ht="11.6" hidden="1" x14ac:dyDescent="0.3">
      <c r="A81" s="42"/>
      <c r="B81" s="36"/>
      <c r="C81" s="37"/>
      <c r="D81" s="38"/>
      <c r="E81" s="38"/>
      <c r="F81" s="38"/>
      <c r="G81" s="38"/>
      <c r="H81" s="38"/>
      <c r="I81" s="39"/>
      <c r="J81" s="39"/>
      <c r="K81" s="39"/>
    </row>
    <row r="82" spans="1:11" x14ac:dyDescent="0.3">
      <c r="B82" s="109">
        <v>812</v>
      </c>
      <c r="C82" s="42" t="s">
        <v>307</v>
      </c>
      <c r="D82" s="110">
        <v>22000</v>
      </c>
      <c r="E82" s="110"/>
      <c r="F82" s="110"/>
      <c r="G82" s="130">
        <f>(E82/D82)*100</f>
        <v>0</v>
      </c>
      <c r="H82" s="130" t="e">
        <f>(F82/E82)*100</f>
        <v>#DIV/0!</v>
      </c>
    </row>
    <row r="83" spans="1:11" s="34" customFormat="1" ht="11.6" x14ac:dyDescent="0.3">
      <c r="A83" s="42"/>
      <c r="B83" s="36">
        <v>92</v>
      </c>
      <c r="C83" s="37" t="s">
        <v>35</v>
      </c>
      <c r="D83" s="38">
        <f>(D84)</f>
        <v>500000</v>
      </c>
      <c r="E83" s="38"/>
      <c r="F83" s="38"/>
      <c r="G83" s="38">
        <f t="shared" si="1"/>
        <v>0</v>
      </c>
      <c r="H83" s="38" t="e">
        <f t="shared" si="2"/>
        <v>#DIV/0!</v>
      </c>
      <c r="I83" s="39"/>
      <c r="J83" s="39"/>
      <c r="K83" s="39"/>
    </row>
    <row r="84" spans="1:11" s="16" customFormat="1" ht="11.6" x14ac:dyDescent="0.3">
      <c r="A84" s="40"/>
      <c r="B84" s="41">
        <v>9221</v>
      </c>
      <c r="C84" s="10" t="s">
        <v>308</v>
      </c>
      <c r="D84" s="12">
        <v>500000</v>
      </c>
      <c r="E84" s="12"/>
      <c r="F84" s="12"/>
      <c r="G84" s="11">
        <f t="shared" si="1"/>
        <v>0</v>
      </c>
      <c r="H84" s="11" t="e">
        <f t="shared" si="2"/>
        <v>#DIV/0!</v>
      </c>
    </row>
    <row r="85" spans="1:11" s="16" customFormat="1" ht="11.6" x14ac:dyDescent="0.3">
      <c r="A85" s="164"/>
      <c r="B85" s="165"/>
      <c r="C85" s="164"/>
      <c r="D85" s="166"/>
      <c r="E85" s="166"/>
      <c r="F85" s="166"/>
      <c r="G85" s="167"/>
      <c r="H85" s="167"/>
    </row>
    <row r="87" spans="1:11" x14ac:dyDescent="0.3">
      <c r="C87" s="18" t="s">
        <v>36</v>
      </c>
    </row>
    <row r="88" spans="1:11" x14ac:dyDescent="0.3">
      <c r="B88" s="43" t="s">
        <v>13</v>
      </c>
      <c r="C88" s="20"/>
      <c r="D88" s="20" t="s">
        <v>16</v>
      </c>
      <c r="E88" s="20"/>
      <c r="F88" s="20"/>
      <c r="G88" s="20" t="s">
        <v>2</v>
      </c>
      <c r="H88" s="20" t="s">
        <v>2</v>
      </c>
    </row>
    <row r="89" spans="1:11" x14ac:dyDescent="0.3">
      <c r="B89" s="44" t="s">
        <v>14</v>
      </c>
      <c r="C89" s="21" t="s">
        <v>37</v>
      </c>
      <c r="D89" s="143" t="s">
        <v>240</v>
      </c>
      <c r="E89" s="143" t="s">
        <v>243</v>
      </c>
      <c r="F89" s="143" t="s">
        <v>265</v>
      </c>
      <c r="G89" s="21" t="s">
        <v>17</v>
      </c>
      <c r="H89" s="22" t="s">
        <v>197</v>
      </c>
    </row>
    <row r="90" spans="1:11" x14ac:dyDescent="0.3">
      <c r="B90" s="45" t="s">
        <v>18</v>
      </c>
      <c r="C90" s="25" t="s">
        <v>38</v>
      </c>
      <c r="D90" s="26">
        <f>(D92+D150+D159)</f>
        <v>16608093</v>
      </c>
      <c r="E90" s="26">
        <v>14556000</v>
      </c>
      <c r="F90" s="26">
        <v>14608000</v>
      </c>
      <c r="G90" s="11">
        <f>(E90/D90)*100</f>
        <v>87.644017889350692</v>
      </c>
      <c r="H90" s="11">
        <f>(F90/E90)*100</f>
        <v>100.35724100027481</v>
      </c>
    </row>
    <row r="91" spans="1:11" x14ac:dyDescent="0.3">
      <c r="B91" s="13"/>
      <c r="C91" s="14" t="s">
        <v>36</v>
      </c>
      <c r="D91" s="15"/>
      <c r="E91" s="15"/>
      <c r="F91" s="15"/>
      <c r="G91" s="15"/>
      <c r="H91" s="15"/>
    </row>
    <row r="92" spans="1:11" x14ac:dyDescent="0.3">
      <c r="B92" s="114">
        <v>3</v>
      </c>
      <c r="C92" s="115" t="s">
        <v>39</v>
      </c>
      <c r="D92" s="116">
        <f>(D93+D98+D139+D143+D145+D147)</f>
        <v>4125716</v>
      </c>
      <c r="E92" s="116">
        <v>4024000</v>
      </c>
      <c r="F92" s="116">
        <v>4056000</v>
      </c>
      <c r="G92" s="116">
        <f t="shared" ref="G92:G161" si="3">(E92/D92)*100</f>
        <v>97.534585511945082</v>
      </c>
      <c r="H92" s="116">
        <f t="shared" ref="H92:H161" si="4">(F92/E92)*100</f>
        <v>100.79522862823063</v>
      </c>
    </row>
    <row r="93" spans="1:11" s="47" customFormat="1" x14ac:dyDescent="0.3">
      <c r="A93" s="48"/>
      <c r="B93" s="111">
        <v>31</v>
      </c>
      <c r="C93" s="113" t="s">
        <v>40</v>
      </c>
      <c r="D93" s="112">
        <f>SUM(D193)</f>
        <v>1483648</v>
      </c>
      <c r="E93" s="112">
        <v>1500000</v>
      </c>
      <c r="F93" s="112">
        <v>1520000</v>
      </c>
      <c r="G93" s="112">
        <f t="shared" si="3"/>
        <v>101.10214821844534</v>
      </c>
      <c r="H93" s="112">
        <f t="shared" si="4"/>
        <v>101.33333333333334</v>
      </c>
      <c r="I93" s="48"/>
      <c r="J93" s="48"/>
      <c r="K93" s="48"/>
    </row>
    <row r="94" spans="1:11" x14ac:dyDescent="0.3">
      <c r="B94" s="9">
        <v>3111</v>
      </c>
      <c r="C94" s="10" t="s">
        <v>41</v>
      </c>
      <c r="D94" s="12">
        <f>SUM(D194)</f>
        <v>1225529</v>
      </c>
      <c r="E94" s="12"/>
      <c r="F94" s="12"/>
      <c r="G94" s="11">
        <f t="shared" si="3"/>
        <v>0</v>
      </c>
      <c r="H94" s="11" t="e">
        <f t="shared" si="4"/>
        <v>#DIV/0!</v>
      </c>
    </row>
    <row r="95" spans="1:11" x14ac:dyDescent="0.3">
      <c r="B95" s="9">
        <v>3121</v>
      </c>
      <c r="C95" s="10" t="s">
        <v>42</v>
      </c>
      <c r="D95" s="12">
        <f>SUM(D199)</f>
        <v>51250</v>
      </c>
      <c r="E95" s="12"/>
      <c r="F95" s="12"/>
      <c r="G95" s="11">
        <f t="shared" si="3"/>
        <v>0</v>
      </c>
      <c r="H95" s="11" t="e">
        <f t="shared" si="4"/>
        <v>#DIV/0!</v>
      </c>
    </row>
    <row r="96" spans="1:11" x14ac:dyDescent="0.3">
      <c r="B96" s="9">
        <v>3132</v>
      </c>
      <c r="C96" s="10" t="s">
        <v>43</v>
      </c>
      <c r="D96" s="12">
        <f>SUM(D204+D205+D206+D207+D208+D209)</f>
        <v>196007</v>
      </c>
      <c r="E96" s="12"/>
      <c r="F96" s="12"/>
      <c r="G96" s="11">
        <f t="shared" si="3"/>
        <v>0</v>
      </c>
      <c r="H96" s="11" t="e">
        <f t="shared" si="4"/>
        <v>#DIV/0!</v>
      </c>
    </row>
    <row r="97" spans="1:11" x14ac:dyDescent="0.3">
      <c r="B97" s="9">
        <v>3133</v>
      </c>
      <c r="C97" s="10" t="s">
        <v>44</v>
      </c>
      <c r="D97" s="12">
        <f>SUM(D210+D211)</f>
        <v>10862</v>
      </c>
      <c r="E97" s="12"/>
      <c r="F97" s="12"/>
      <c r="G97" s="11">
        <f t="shared" si="3"/>
        <v>0</v>
      </c>
      <c r="H97" s="11" t="e">
        <f t="shared" si="4"/>
        <v>#DIV/0!</v>
      </c>
    </row>
    <row r="98" spans="1:11" s="47" customFormat="1" ht="10.5" customHeight="1" x14ac:dyDescent="0.3">
      <c r="A98" s="48"/>
      <c r="B98" s="111">
        <v>32</v>
      </c>
      <c r="C98" s="113" t="s">
        <v>45</v>
      </c>
      <c r="D98" s="112">
        <f>SUM(D212+D317+D337+D348)</f>
        <v>1804068</v>
      </c>
      <c r="E98" s="112">
        <v>1737000</v>
      </c>
      <c r="F98" s="112">
        <v>1738000</v>
      </c>
      <c r="G98" s="112">
        <f t="shared" si="3"/>
        <v>96.282401771995282</v>
      </c>
      <c r="H98" s="112">
        <f t="shared" si="4"/>
        <v>100.05757052389177</v>
      </c>
      <c r="I98" s="48"/>
      <c r="J98" s="48"/>
      <c r="K98" s="48"/>
    </row>
    <row r="99" spans="1:11" s="47" customFormat="1" hidden="1" x14ac:dyDescent="0.3">
      <c r="A99" s="48"/>
      <c r="B99" s="49"/>
      <c r="C99" s="37"/>
      <c r="D99" s="38"/>
      <c r="E99" s="38"/>
      <c r="F99" s="38"/>
      <c r="G99" s="38"/>
      <c r="H99" s="38"/>
      <c r="I99" s="48"/>
      <c r="J99" s="48"/>
      <c r="K99" s="48"/>
    </row>
    <row r="100" spans="1:11" s="47" customFormat="1" x14ac:dyDescent="0.3">
      <c r="A100" s="48"/>
      <c r="B100" s="49">
        <v>321</v>
      </c>
      <c r="C100" s="37" t="s">
        <v>178</v>
      </c>
      <c r="D100" s="38">
        <f>SUM(D101:D104)</f>
        <v>137000</v>
      </c>
      <c r="E100" s="38"/>
      <c r="F100" s="38"/>
      <c r="G100" s="38">
        <f>(E100/D100)*100</f>
        <v>0</v>
      </c>
      <c r="H100" s="38" t="e">
        <f>(F100/E100)*100</f>
        <v>#DIV/0!</v>
      </c>
      <c r="I100" s="48"/>
      <c r="J100" s="48"/>
      <c r="K100" s="48"/>
    </row>
    <row r="101" spans="1:11" x14ac:dyDescent="0.3">
      <c r="B101" s="9">
        <v>3211</v>
      </c>
      <c r="C101" s="10" t="s">
        <v>46</v>
      </c>
      <c r="D101" s="12">
        <f>SUM(D214+D215+D216)</f>
        <v>9000</v>
      </c>
      <c r="E101" s="12"/>
      <c r="F101" s="12"/>
      <c r="G101" s="11">
        <f t="shared" si="3"/>
        <v>0</v>
      </c>
      <c r="H101" s="11" t="e">
        <f t="shared" si="4"/>
        <v>#DIV/0!</v>
      </c>
    </row>
    <row r="102" spans="1:11" x14ac:dyDescent="0.3">
      <c r="B102" s="9">
        <v>32119</v>
      </c>
      <c r="C102" s="10" t="s">
        <v>176</v>
      </c>
      <c r="D102" s="12">
        <f>SUM(D217+D218)</f>
        <v>25000</v>
      </c>
      <c r="E102" s="12"/>
      <c r="F102" s="12"/>
      <c r="G102" s="11">
        <f t="shared" si="3"/>
        <v>0</v>
      </c>
      <c r="H102" s="11" t="e">
        <f t="shared" si="4"/>
        <v>#DIV/0!</v>
      </c>
    </row>
    <row r="103" spans="1:11" x14ac:dyDescent="0.3">
      <c r="B103" s="9">
        <v>3213</v>
      </c>
      <c r="C103" s="10" t="s">
        <v>177</v>
      </c>
      <c r="D103" s="12">
        <f>SUM(D219+D220)</f>
        <v>78000</v>
      </c>
      <c r="E103" s="12"/>
      <c r="F103" s="12"/>
      <c r="G103" s="11">
        <f>(E103/D103)*100</f>
        <v>0</v>
      </c>
      <c r="H103" s="11" t="e">
        <f>(F103/E103)*100</f>
        <v>#DIV/0!</v>
      </c>
    </row>
    <row r="104" spans="1:11" x14ac:dyDescent="0.3">
      <c r="B104" s="9">
        <v>3221</v>
      </c>
      <c r="C104" s="10" t="s">
        <v>316</v>
      </c>
      <c r="D104" s="12">
        <f>SUM(D221+D222)</f>
        <v>25000</v>
      </c>
      <c r="E104" s="12"/>
      <c r="F104" s="12"/>
      <c r="G104" s="11"/>
      <c r="H104" s="11"/>
    </row>
    <row r="105" spans="1:11" x14ac:dyDescent="0.3">
      <c r="B105" s="49">
        <v>322</v>
      </c>
      <c r="C105" s="37" t="s">
        <v>81</v>
      </c>
      <c r="D105" s="38">
        <f>SUM(D106+D107+D109+D110)</f>
        <v>327861</v>
      </c>
      <c r="E105" s="38"/>
      <c r="F105" s="38"/>
      <c r="G105" s="38">
        <f>(E103/D103)*100</f>
        <v>0</v>
      </c>
      <c r="H105" s="38" t="e">
        <f>(F105/E105)*100</f>
        <v>#DIV/0!</v>
      </c>
    </row>
    <row r="106" spans="1:11" x14ac:dyDescent="0.3">
      <c r="B106" s="9">
        <v>3221</v>
      </c>
      <c r="C106" s="10" t="s">
        <v>174</v>
      </c>
      <c r="D106" s="12">
        <f>SUM(D225+D226+D227+D228)</f>
        <v>133500</v>
      </c>
      <c r="E106" s="12"/>
      <c r="F106" s="12"/>
      <c r="G106" s="11">
        <f t="shared" si="3"/>
        <v>0</v>
      </c>
      <c r="H106" s="11" t="e">
        <f t="shared" si="4"/>
        <v>#DIV/0!</v>
      </c>
    </row>
    <row r="107" spans="1:11" x14ac:dyDescent="0.3">
      <c r="B107" s="9">
        <v>3223</v>
      </c>
      <c r="C107" s="10" t="s">
        <v>47</v>
      </c>
      <c r="D107" s="12">
        <f>SUM(D230+D231+D232+D319+D320)</f>
        <v>127361</v>
      </c>
      <c r="E107" s="12"/>
      <c r="F107" s="12"/>
      <c r="G107" s="11">
        <f t="shared" si="3"/>
        <v>0</v>
      </c>
      <c r="H107" s="11" t="e">
        <f t="shared" si="4"/>
        <v>#DIV/0!</v>
      </c>
    </row>
    <row r="108" spans="1:11" hidden="1" x14ac:dyDescent="0.3">
      <c r="B108" s="9"/>
      <c r="C108" s="10"/>
      <c r="D108" s="12"/>
      <c r="E108" s="12"/>
      <c r="F108" s="12"/>
      <c r="G108" s="11"/>
      <c r="H108" s="11"/>
    </row>
    <row r="109" spans="1:11" x14ac:dyDescent="0.3">
      <c r="B109" s="9">
        <v>3225</v>
      </c>
      <c r="C109" s="10" t="s">
        <v>48</v>
      </c>
      <c r="D109" s="12">
        <f>SUM(D233+D234+D235)</f>
        <v>60000</v>
      </c>
      <c r="E109" s="12"/>
      <c r="F109" s="12"/>
      <c r="G109" s="11">
        <f t="shared" si="3"/>
        <v>0</v>
      </c>
      <c r="H109" s="11" t="e">
        <f t="shared" si="4"/>
        <v>#DIV/0!</v>
      </c>
    </row>
    <row r="110" spans="1:11" x14ac:dyDescent="0.3">
      <c r="B110" s="9">
        <v>3227</v>
      </c>
      <c r="C110" s="10" t="s">
        <v>284</v>
      </c>
      <c r="D110" s="12">
        <f>SUM(D236)</f>
        <v>7000</v>
      </c>
      <c r="E110" s="12"/>
      <c r="F110" s="12"/>
      <c r="G110" s="11"/>
      <c r="H110" s="11"/>
    </row>
    <row r="111" spans="1:11" x14ac:dyDescent="0.3">
      <c r="B111" s="49">
        <v>323</v>
      </c>
      <c r="C111" s="37" t="s">
        <v>87</v>
      </c>
      <c r="D111" s="38">
        <f>SUM(D112+D113+D114+D115+D116+D117+D119+D126)</f>
        <v>1012421</v>
      </c>
      <c r="E111" s="38"/>
      <c r="F111" s="38"/>
      <c r="G111" s="38">
        <f>(E111/D111)*100</f>
        <v>0</v>
      </c>
      <c r="H111" s="38" t="e">
        <f>(F111/E111)*100</f>
        <v>#DIV/0!</v>
      </c>
    </row>
    <row r="112" spans="1:11" x14ac:dyDescent="0.3">
      <c r="B112" s="9">
        <v>3231</v>
      </c>
      <c r="C112" s="10" t="s">
        <v>198</v>
      </c>
      <c r="D112" s="12">
        <f>SUM(D241+D242)</f>
        <v>27000</v>
      </c>
      <c r="E112" s="12"/>
      <c r="F112" s="12"/>
      <c r="G112" s="11">
        <f t="shared" si="3"/>
        <v>0</v>
      </c>
      <c r="H112" s="11" t="e">
        <f t="shared" si="4"/>
        <v>#DIV/0!</v>
      </c>
    </row>
    <row r="113" spans="2:8" x14ac:dyDescent="0.3">
      <c r="B113" s="9">
        <v>3232</v>
      </c>
      <c r="C113" s="10" t="s">
        <v>199</v>
      </c>
      <c r="D113" s="12">
        <f>SUM(D243+D244+D245+D246+D247++D248+D322+D323+D350)</f>
        <v>239900</v>
      </c>
      <c r="E113" s="12"/>
      <c r="F113" s="12"/>
      <c r="G113" s="11">
        <f t="shared" si="3"/>
        <v>0</v>
      </c>
      <c r="H113" s="11" t="e">
        <f t="shared" si="4"/>
        <v>#DIV/0!</v>
      </c>
    </row>
    <row r="114" spans="2:8" x14ac:dyDescent="0.3">
      <c r="B114" s="9">
        <v>3233</v>
      </c>
      <c r="C114" s="10" t="s">
        <v>49</v>
      </c>
      <c r="D114" s="12">
        <f>SUM(D249+D250+D251+D252)</f>
        <v>306521</v>
      </c>
      <c r="E114" s="12"/>
      <c r="F114" s="12"/>
      <c r="G114" s="11">
        <f t="shared" si="3"/>
        <v>0</v>
      </c>
      <c r="H114" s="11" t="e">
        <f t="shared" si="4"/>
        <v>#DIV/0!</v>
      </c>
    </row>
    <row r="115" spans="2:8" x14ac:dyDescent="0.3">
      <c r="B115" s="9">
        <v>3234</v>
      </c>
      <c r="C115" s="10" t="s">
        <v>50</v>
      </c>
      <c r="D115" s="12">
        <f>SUM(D253+D254+D255+D324+D325+D326+D339+D352)</f>
        <v>160000</v>
      </c>
      <c r="E115" s="12"/>
      <c r="F115" s="12"/>
      <c r="G115" s="11">
        <f t="shared" si="3"/>
        <v>0</v>
      </c>
      <c r="H115" s="11" t="e">
        <f t="shared" si="4"/>
        <v>#DIV/0!</v>
      </c>
    </row>
    <row r="116" spans="2:8" x14ac:dyDescent="0.3">
      <c r="B116" s="9">
        <v>3235</v>
      </c>
      <c r="C116" s="10" t="s">
        <v>317</v>
      </c>
      <c r="D116" s="12">
        <f>SUM(D256)</f>
        <v>30000</v>
      </c>
      <c r="E116" s="12"/>
      <c r="F116" s="12"/>
      <c r="G116" s="11"/>
      <c r="H116" s="11"/>
    </row>
    <row r="117" spans="2:8" x14ac:dyDescent="0.3">
      <c r="B117" s="9">
        <v>3236</v>
      </c>
      <c r="C117" s="10" t="s">
        <v>51</v>
      </c>
      <c r="D117" s="12">
        <f>SUM(D258+D340+D341)</f>
        <v>23000</v>
      </c>
      <c r="E117" s="12"/>
      <c r="F117" s="12"/>
      <c r="G117" s="11">
        <f t="shared" si="3"/>
        <v>0</v>
      </c>
      <c r="H117" s="11" t="e">
        <f t="shared" si="4"/>
        <v>#DIV/0!</v>
      </c>
    </row>
    <row r="118" spans="2:8" hidden="1" x14ac:dyDescent="0.3">
      <c r="B118" s="9"/>
      <c r="C118" s="10"/>
      <c r="D118" s="12"/>
      <c r="E118" s="12"/>
      <c r="F118" s="12"/>
      <c r="G118" s="11"/>
      <c r="H118" s="11"/>
    </row>
    <row r="119" spans="2:8" x14ac:dyDescent="0.3">
      <c r="B119" s="9">
        <v>3237</v>
      </c>
      <c r="C119" s="10" t="s">
        <v>52</v>
      </c>
      <c r="D119" s="12">
        <f>SUM(D259+D260+D261+D262+D353)</f>
        <v>175000</v>
      </c>
      <c r="E119" s="12"/>
      <c r="F119" s="12"/>
      <c r="G119" s="11">
        <f t="shared" si="3"/>
        <v>0</v>
      </c>
      <c r="H119" s="11" t="e">
        <f t="shared" si="4"/>
        <v>#DIV/0!</v>
      </c>
    </row>
    <row r="120" spans="2:8" hidden="1" x14ac:dyDescent="0.3">
      <c r="B120" s="9">
        <v>3238</v>
      </c>
      <c r="C120" s="10" t="s">
        <v>53</v>
      </c>
      <c r="D120" s="12">
        <v>6000</v>
      </c>
      <c r="E120" s="12"/>
      <c r="F120" s="12"/>
      <c r="G120" s="11">
        <f t="shared" si="3"/>
        <v>0</v>
      </c>
      <c r="H120" s="11" t="e">
        <f t="shared" si="4"/>
        <v>#DIV/0!</v>
      </c>
    </row>
    <row r="121" spans="2:8" hidden="1" x14ac:dyDescent="0.3">
      <c r="B121" s="132">
        <v>324</v>
      </c>
      <c r="C121" s="131" t="s">
        <v>201</v>
      </c>
      <c r="D121" s="133">
        <f>(D122)</f>
        <v>0</v>
      </c>
      <c r="E121" s="133"/>
      <c r="F121" s="133"/>
      <c r="G121" s="134"/>
      <c r="H121" s="134"/>
    </row>
    <row r="122" spans="2:8" hidden="1" x14ac:dyDescent="0.3">
      <c r="B122" s="9">
        <v>3241</v>
      </c>
      <c r="C122" s="10" t="s">
        <v>200</v>
      </c>
      <c r="D122" s="12">
        <v>0</v>
      </c>
      <c r="E122" s="12"/>
      <c r="F122" s="12"/>
      <c r="G122" s="11" t="e">
        <f t="shared" si="3"/>
        <v>#DIV/0!</v>
      </c>
      <c r="H122" s="11" t="e">
        <f t="shared" si="4"/>
        <v>#DIV/0!</v>
      </c>
    </row>
    <row r="123" spans="2:8" hidden="1" x14ac:dyDescent="0.3">
      <c r="B123" s="9"/>
      <c r="C123" s="10" t="s">
        <v>54</v>
      </c>
      <c r="D123" s="12">
        <f>SUM(D265)</f>
        <v>0</v>
      </c>
      <c r="E123" s="12"/>
      <c r="F123" s="12"/>
      <c r="G123" s="11" t="e">
        <f t="shared" si="3"/>
        <v>#DIV/0!</v>
      </c>
      <c r="H123" s="11" t="e">
        <f t="shared" si="4"/>
        <v>#DIV/0!</v>
      </c>
    </row>
    <row r="124" spans="2:8" hidden="1" x14ac:dyDescent="0.3">
      <c r="B124" s="9"/>
      <c r="C124" s="10"/>
      <c r="D124" s="12"/>
      <c r="E124" s="12"/>
      <c r="F124" s="12"/>
      <c r="G124" s="11" t="e">
        <f t="shared" si="3"/>
        <v>#DIV/0!</v>
      </c>
      <c r="H124" s="11" t="e">
        <f t="shared" si="4"/>
        <v>#DIV/0!</v>
      </c>
    </row>
    <row r="125" spans="2:8" hidden="1" x14ac:dyDescent="0.3">
      <c r="B125" s="9"/>
      <c r="C125" s="10"/>
      <c r="D125" s="12"/>
      <c r="E125" s="12"/>
      <c r="F125" s="12"/>
      <c r="G125" s="11"/>
      <c r="H125" s="11"/>
    </row>
    <row r="126" spans="2:8" x14ac:dyDescent="0.3">
      <c r="B126" s="9">
        <v>3238</v>
      </c>
      <c r="C126" s="10" t="s">
        <v>53</v>
      </c>
      <c r="D126" s="12">
        <f>SUM(D263+D264)</f>
        <v>51000</v>
      </c>
      <c r="E126" s="12"/>
      <c r="F126" s="12"/>
      <c r="G126" s="11"/>
      <c r="H126" s="11"/>
    </row>
    <row r="127" spans="2:8" x14ac:dyDescent="0.3">
      <c r="B127" s="49">
        <v>324</v>
      </c>
      <c r="C127" s="37" t="s">
        <v>209</v>
      </c>
      <c r="D127" s="38">
        <f>SUM(D128)</f>
        <v>25000</v>
      </c>
      <c r="E127" s="38"/>
      <c r="F127" s="38"/>
      <c r="G127" s="38"/>
      <c r="H127" s="38"/>
    </row>
    <row r="128" spans="2:8" x14ac:dyDescent="0.3">
      <c r="B128" s="141">
        <v>3241</v>
      </c>
      <c r="C128" s="138" t="s">
        <v>210</v>
      </c>
      <c r="D128" s="139">
        <f>SUM(D267)</f>
        <v>25000</v>
      </c>
      <c r="E128" s="154"/>
      <c r="F128" s="139"/>
      <c r="G128" s="38"/>
      <c r="H128" s="38"/>
    </row>
    <row r="129" spans="1:11" x14ac:dyDescent="0.3">
      <c r="B129" s="49">
        <v>329</v>
      </c>
      <c r="C129" s="37" t="s">
        <v>88</v>
      </c>
      <c r="D129" s="38">
        <f>SUM(D130:D138)</f>
        <v>301786</v>
      </c>
      <c r="E129" s="38"/>
      <c r="F129" s="38"/>
      <c r="G129" s="38">
        <f>(E129/D129)*100</f>
        <v>0</v>
      </c>
      <c r="H129" s="38" t="e">
        <f>(F129/E129)*100</f>
        <v>#DIV/0!</v>
      </c>
    </row>
    <row r="130" spans="1:11" x14ac:dyDescent="0.3">
      <c r="B130" s="9">
        <v>3291</v>
      </c>
      <c r="C130" s="10" t="s">
        <v>175</v>
      </c>
      <c r="D130" s="12">
        <f>SUM(D273)</f>
        <v>20000</v>
      </c>
      <c r="E130" s="12"/>
      <c r="F130" s="12"/>
      <c r="G130" s="11">
        <f t="shared" si="3"/>
        <v>0</v>
      </c>
      <c r="H130" s="11" t="e">
        <f t="shared" si="4"/>
        <v>#DIV/0!</v>
      </c>
    </row>
    <row r="131" spans="1:11" hidden="1" x14ac:dyDescent="0.3">
      <c r="B131" s="9"/>
      <c r="C131" s="10"/>
      <c r="D131" s="12"/>
      <c r="E131" s="12"/>
      <c r="F131" s="12"/>
      <c r="G131" s="11" t="e">
        <f t="shared" si="3"/>
        <v>#DIV/0!</v>
      </c>
      <c r="H131" s="11" t="e">
        <f t="shared" si="4"/>
        <v>#DIV/0!</v>
      </c>
    </row>
    <row r="132" spans="1:11" x14ac:dyDescent="0.3">
      <c r="B132" s="9">
        <v>3293</v>
      </c>
      <c r="C132" s="10" t="s">
        <v>55</v>
      </c>
      <c r="D132" s="12">
        <f>SUM(D274+D277)</f>
        <v>40000</v>
      </c>
      <c r="E132" s="12"/>
      <c r="F132" s="12"/>
      <c r="G132" s="11">
        <f>(E132/D132)*100</f>
        <v>0</v>
      </c>
      <c r="H132" s="11" t="e">
        <f>(F132/E132)*100</f>
        <v>#DIV/0!</v>
      </c>
    </row>
    <row r="133" spans="1:11" hidden="1" x14ac:dyDescent="0.3">
      <c r="B133" s="9">
        <v>3294</v>
      </c>
      <c r="C133" s="10" t="s">
        <v>179</v>
      </c>
      <c r="D133" s="12">
        <v>0</v>
      </c>
      <c r="E133" s="12"/>
      <c r="F133" s="12"/>
      <c r="G133" s="11" t="e">
        <f>(E133/D133)*100</f>
        <v>#DIV/0!</v>
      </c>
      <c r="H133" s="11" t="e">
        <f>(F129/E129)*100</f>
        <v>#DIV/0!</v>
      </c>
    </row>
    <row r="134" spans="1:11" hidden="1" x14ac:dyDescent="0.3">
      <c r="B134" s="9">
        <v>3295</v>
      </c>
      <c r="C134" s="10" t="s">
        <v>180</v>
      </c>
      <c r="D134" s="12">
        <v>0</v>
      </c>
      <c r="E134" s="12"/>
      <c r="F134" s="12"/>
      <c r="G134" s="11" t="e">
        <f>(E134/D134)*100</f>
        <v>#DIV/0!</v>
      </c>
      <c r="H134" s="11" t="e">
        <f>(F134/E134)*100</f>
        <v>#DIV/0!</v>
      </c>
    </row>
    <row r="135" spans="1:11" hidden="1" x14ac:dyDescent="0.3">
      <c r="B135" s="9"/>
      <c r="C135" s="10"/>
      <c r="D135" s="12"/>
      <c r="E135" s="12"/>
      <c r="F135" s="12"/>
      <c r="G135" s="11" t="e">
        <f t="shared" si="3"/>
        <v>#DIV/0!</v>
      </c>
      <c r="H135" s="11" t="e">
        <f t="shared" si="4"/>
        <v>#DIV/0!</v>
      </c>
    </row>
    <row r="136" spans="1:11" x14ac:dyDescent="0.3">
      <c r="B136" s="9">
        <v>3294</v>
      </c>
      <c r="C136" s="10" t="s">
        <v>179</v>
      </c>
      <c r="D136" s="12">
        <f>SUM(D278)</f>
        <v>20000</v>
      </c>
      <c r="E136" s="12"/>
      <c r="F136" s="12"/>
      <c r="G136" s="11"/>
      <c r="H136" s="11"/>
    </row>
    <row r="137" spans="1:11" x14ac:dyDescent="0.3">
      <c r="B137" s="9">
        <v>3295</v>
      </c>
      <c r="C137" s="10" t="s">
        <v>180</v>
      </c>
      <c r="D137" s="12">
        <f>SUM(D279+D280+D281)</f>
        <v>4000</v>
      </c>
      <c r="E137" s="12"/>
      <c r="F137" s="12"/>
      <c r="G137" s="11"/>
      <c r="H137" s="11"/>
    </row>
    <row r="138" spans="1:11" x14ac:dyDescent="0.3">
      <c r="B138" s="9">
        <v>3299</v>
      </c>
      <c r="C138" s="10" t="s">
        <v>56</v>
      </c>
      <c r="D138" s="12">
        <f>SUM(D282+D283+D286+D287+D288)</f>
        <v>217786</v>
      </c>
      <c r="E138" s="12"/>
      <c r="F138" s="12"/>
      <c r="G138" s="11">
        <f t="shared" si="3"/>
        <v>0</v>
      </c>
      <c r="H138" s="11" t="e">
        <f t="shared" si="4"/>
        <v>#DIV/0!</v>
      </c>
    </row>
    <row r="139" spans="1:11" s="47" customFormat="1" x14ac:dyDescent="0.3">
      <c r="A139" s="48"/>
      <c r="B139" s="111">
        <v>34</v>
      </c>
      <c r="C139" s="113" t="s">
        <v>57</v>
      </c>
      <c r="D139" s="112">
        <f>SUM(D142)</f>
        <v>12000</v>
      </c>
      <c r="E139" s="112">
        <v>12000</v>
      </c>
      <c r="F139" s="112">
        <v>12000</v>
      </c>
      <c r="G139" s="112">
        <f t="shared" si="3"/>
        <v>100</v>
      </c>
      <c r="H139" s="112">
        <f t="shared" si="4"/>
        <v>100</v>
      </c>
      <c r="I139" s="48"/>
      <c r="J139" s="48"/>
      <c r="K139" s="48"/>
    </row>
    <row r="140" spans="1:11" hidden="1" x14ac:dyDescent="0.3">
      <c r="B140" s="9"/>
      <c r="C140" s="10"/>
      <c r="D140" s="12"/>
      <c r="E140" s="12"/>
      <c r="F140" s="12"/>
      <c r="G140" s="11"/>
      <c r="H140" s="11"/>
    </row>
    <row r="141" spans="1:11" hidden="1" x14ac:dyDescent="0.3">
      <c r="B141" s="9"/>
      <c r="C141" s="10"/>
      <c r="D141" s="12"/>
      <c r="E141" s="12"/>
      <c r="F141" s="12"/>
      <c r="G141" s="11"/>
      <c r="H141" s="11"/>
    </row>
    <row r="142" spans="1:11" x14ac:dyDescent="0.3">
      <c r="B142" s="9">
        <v>343</v>
      </c>
      <c r="C142" s="10" t="s">
        <v>58</v>
      </c>
      <c r="D142" s="12">
        <f>SUM(D290)</f>
        <v>12000</v>
      </c>
      <c r="E142" s="12"/>
      <c r="F142" s="12"/>
      <c r="G142" s="11">
        <f t="shared" si="3"/>
        <v>0</v>
      </c>
      <c r="H142" s="11" t="e">
        <f t="shared" si="4"/>
        <v>#DIV/0!</v>
      </c>
    </row>
    <row r="143" spans="1:11" x14ac:dyDescent="0.3">
      <c r="B143" s="175">
        <v>36</v>
      </c>
      <c r="C143" s="176" t="s">
        <v>285</v>
      </c>
      <c r="D143" s="174">
        <f>SUM(D455)</f>
        <v>110000</v>
      </c>
      <c r="E143" s="174">
        <v>120000</v>
      </c>
      <c r="F143" s="174">
        <v>130000</v>
      </c>
      <c r="G143" s="11"/>
      <c r="H143" s="11"/>
    </row>
    <row r="144" spans="1:11" x14ac:dyDescent="0.3">
      <c r="B144" s="9">
        <v>366</v>
      </c>
      <c r="C144" s="10" t="s">
        <v>286</v>
      </c>
      <c r="D144" s="12">
        <f>SUM(D455)</f>
        <v>110000</v>
      </c>
      <c r="E144" s="12"/>
      <c r="F144" s="12"/>
      <c r="G144" s="11"/>
      <c r="H144" s="11"/>
    </row>
    <row r="145" spans="1:11" s="47" customFormat="1" x14ac:dyDescent="0.3">
      <c r="A145" s="48"/>
      <c r="B145" s="111">
        <v>37</v>
      </c>
      <c r="C145" s="113" t="s">
        <v>59</v>
      </c>
      <c r="D145" s="112">
        <f>SUM(D146)</f>
        <v>310000</v>
      </c>
      <c r="E145" s="112">
        <v>310000</v>
      </c>
      <c r="F145" s="112">
        <v>310000</v>
      </c>
      <c r="G145" s="112">
        <f t="shared" si="3"/>
        <v>100</v>
      </c>
      <c r="H145" s="112">
        <f t="shared" si="4"/>
        <v>100</v>
      </c>
      <c r="I145" s="48"/>
      <c r="J145" s="48"/>
      <c r="K145" s="48"/>
    </row>
    <row r="146" spans="1:11" x14ac:dyDescent="0.3">
      <c r="B146" s="9">
        <v>372</v>
      </c>
      <c r="C146" s="10" t="s">
        <v>60</v>
      </c>
      <c r="D146" s="12">
        <f>SUM(D426+D461)</f>
        <v>310000</v>
      </c>
      <c r="E146" s="12">
        <v>0</v>
      </c>
      <c r="F146" s="12">
        <v>0</v>
      </c>
      <c r="G146" s="11">
        <f t="shared" si="3"/>
        <v>0</v>
      </c>
      <c r="H146" s="11" t="e">
        <f t="shared" si="4"/>
        <v>#DIV/0!</v>
      </c>
    </row>
    <row r="147" spans="1:11" s="47" customFormat="1" x14ac:dyDescent="0.3">
      <c r="A147" s="48"/>
      <c r="B147" s="111">
        <v>38</v>
      </c>
      <c r="C147" s="113" t="s">
        <v>61</v>
      </c>
      <c r="D147" s="112">
        <f>SUM(D148)</f>
        <v>406000</v>
      </c>
      <c r="E147" s="112">
        <v>345000</v>
      </c>
      <c r="F147" s="112">
        <v>346000</v>
      </c>
      <c r="G147" s="112">
        <f t="shared" si="3"/>
        <v>84.975369458128085</v>
      </c>
      <c r="H147" s="112">
        <f t="shared" si="4"/>
        <v>100.28985507246378</v>
      </c>
      <c r="I147" s="48"/>
      <c r="J147" s="48"/>
      <c r="K147" s="48"/>
    </row>
    <row r="148" spans="1:11" x14ac:dyDescent="0.3">
      <c r="B148" s="9">
        <v>3811</v>
      </c>
      <c r="C148" s="10" t="s">
        <v>62</v>
      </c>
      <c r="D148" s="12">
        <f>SUM(D185+D297+D389+D436+D445)</f>
        <v>406000</v>
      </c>
      <c r="E148" s="12"/>
      <c r="F148" s="12"/>
      <c r="G148" s="11">
        <f t="shared" si="3"/>
        <v>0</v>
      </c>
      <c r="H148" s="11" t="e">
        <f t="shared" si="4"/>
        <v>#DIV/0!</v>
      </c>
    </row>
    <row r="149" spans="1:11" hidden="1" x14ac:dyDescent="0.3">
      <c r="B149" s="9"/>
      <c r="C149" s="10"/>
      <c r="D149" s="12"/>
      <c r="E149" s="12"/>
      <c r="F149" s="12"/>
      <c r="G149" s="11" t="e">
        <f t="shared" si="3"/>
        <v>#DIV/0!</v>
      </c>
      <c r="H149" s="11" t="e">
        <f t="shared" si="4"/>
        <v>#DIV/0!</v>
      </c>
    </row>
    <row r="150" spans="1:11" s="47" customFormat="1" x14ac:dyDescent="0.3">
      <c r="A150" s="48"/>
      <c r="B150" s="114">
        <v>4</v>
      </c>
      <c r="C150" s="115" t="s">
        <v>187</v>
      </c>
      <c r="D150" s="116">
        <f>SUM(D151+D153)</f>
        <v>12452377</v>
      </c>
      <c r="E150" s="116">
        <f>SUM(E151+E153)</f>
        <v>10502000</v>
      </c>
      <c r="F150" s="116">
        <f>SUM(F151+F153)</f>
        <v>10522000</v>
      </c>
      <c r="G150" s="116">
        <f t="shared" ref="G150:H152" si="5">(E150/D150)*100</f>
        <v>84.337311663467958</v>
      </c>
      <c r="H150" s="116">
        <f t="shared" si="5"/>
        <v>100.19043991620644</v>
      </c>
      <c r="I150" s="48"/>
      <c r="J150" s="48"/>
      <c r="K150" s="48"/>
    </row>
    <row r="151" spans="1:11" s="47" customFormat="1" x14ac:dyDescent="0.3">
      <c r="A151" s="48"/>
      <c r="B151" s="111">
        <v>41</v>
      </c>
      <c r="C151" s="121" t="s">
        <v>190</v>
      </c>
      <c r="D151" s="112">
        <f>SUM(D152)</f>
        <v>100000</v>
      </c>
      <c r="E151" s="112">
        <v>100000</v>
      </c>
      <c r="F151" s="112">
        <v>100000</v>
      </c>
      <c r="G151" s="112">
        <f t="shared" si="5"/>
        <v>100</v>
      </c>
      <c r="H151" s="112">
        <f t="shared" si="5"/>
        <v>100</v>
      </c>
      <c r="I151" s="48"/>
      <c r="J151" s="48"/>
      <c r="K151" s="48"/>
    </row>
    <row r="152" spans="1:11" s="47" customFormat="1" x14ac:dyDescent="0.3">
      <c r="A152" s="48"/>
      <c r="B152" s="118">
        <v>41119</v>
      </c>
      <c r="C152" s="119" t="s">
        <v>189</v>
      </c>
      <c r="D152" s="120">
        <f>SUM(D302)</f>
        <v>100000</v>
      </c>
      <c r="E152" s="120"/>
      <c r="F152" s="120"/>
      <c r="G152" s="117">
        <f t="shared" si="5"/>
        <v>0</v>
      </c>
      <c r="H152" s="117" t="e">
        <f t="shared" si="5"/>
        <v>#DIV/0!</v>
      </c>
      <c r="I152" s="48"/>
      <c r="J152" s="48"/>
      <c r="K152" s="48"/>
    </row>
    <row r="153" spans="1:11" s="47" customFormat="1" x14ac:dyDescent="0.3">
      <c r="A153" s="48"/>
      <c r="B153" s="111">
        <v>42</v>
      </c>
      <c r="C153" s="113" t="s">
        <v>188</v>
      </c>
      <c r="D153" s="112">
        <f>SUM(D154:D158)</f>
        <v>12352377</v>
      </c>
      <c r="E153" s="112">
        <v>10402000</v>
      </c>
      <c r="F153" s="112">
        <v>10422000</v>
      </c>
      <c r="G153" s="112">
        <f t="shared" si="3"/>
        <v>84.210512681081539</v>
      </c>
      <c r="H153" s="112">
        <f t="shared" si="4"/>
        <v>100.19227071716979</v>
      </c>
      <c r="I153" s="48"/>
      <c r="J153" s="48"/>
      <c r="K153" s="48"/>
    </row>
    <row r="154" spans="1:11" x14ac:dyDescent="0.3">
      <c r="B154" s="9">
        <v>4214</v>
      </c>
      <c r="C154" s="10" t="s">
        <v>63</v>
      </c>
      <c r="D154" s="12">
        <f>SUM(D305+D360)</f>
        <v>11752377</v>
      </c>
      <c r="E154" s="12"/>
      <c r="F154" s="12"/>
      <c r="G154" s="11">
        <f t="shared" si="3"/>
        <v>0</v>
      </c>
      <c r="H154" s="11" t="e">
        <f t="shared" si="4"/>
        <v>#DIV/0!</v>
      </c>
    </row>
    <row r="155" spans="1:11" x14ac:dyDescent="0.3">
      <c r="B155" s="9">
        <v>4221</v>
      </c>
      <c r="C155" s="10" t="s">
        <v>64</v>
      </c>
      <c r="D155" s="12">
        <f>SUM(D306+D307+D308)</f>
        <v>355000</v>
      </c>
      <c r="E155" s="12"/>
      <c r="F155" s="12"/>
      <c r="G155" s="11">
        <f t="shared" si="3"/>
        <v>0</v>
      </c>
      <c r="H155" s="11" t="e">
        <f t="shared" si="4"/>
        <v>#DIV/0!</v>
      </c>
    </row>
    <row r="156" spans="1:11" x14ac:dyDescent="0.3">
      <c r="B156" s="9">
        <v>4227</v>
      </c>
      <c r="C156" s="10" t="s">
        <v>181</v>
      </c>
      <c r="D156" s="12">
        <f>SUM(D309+D310)</f>
        <v>115000</v>
      </c>
      <c r="E156" s="12"/>
      <c r="F156" s="12"/>
      <c r="G156" s="11">
        <f>(E156/D156)*100</f>
        <v>0</v>
      </c>
      <c r="H156" s="11" t="e">
        <f>(F156/E156)*100</f>
        <v>#DIV/0!</v>
      </c>
    </row>
    <row r="157" spans="1:11" x14ac:dyDescent="0.3">
      <c r="B157" s="9">
        <v>4264</v>
      </c>
      <c r="C157" s="10" t="s">
        <v>182</v>
      </c>
      <c r="D157" s="12">
        <f>SUM(D311)</f>
        <v>130000</v>
      </c>
      <c r="E157" s="12"/>
      <c r="F157" s="12"/>
      <c r="G157" s="11">
        <f t="shared" si="3"/>
        <v>0</v>
      </c>
      <c r="H157" s="11" t="e">
        <f t="shared" si="4"/>
        <v>#DIV/0!</v>
      </c>
    </row>
    <row r="158" spans="1:11" hidden="1" x14ac:dyDescent="0.3">
      <c r="B158" s="9"/>
      <c r="C158" s="10"/>
      <c r="D158" s="12"/>
      <c r="E158" s="12"/>
      <c r="F158" s="12"/>
      <c r="G158" s="11" t="e">
        <f t="shared" si="3"/>
        <v>#DIV/0!</v>
      </c>
      <c r="H158" s="11" t="e">
        <f t="shared" si="4"/>
        <v>#DIV/0!</v>
      </c>
    </row>
    <row r="159" spans="1:11" s="47" customFormat="1" x14ac:dyDescent="0.3">
      <c r="A159" s="48"/>
      <c r="B159" s="114">
        <v>5</v>
      </c>
      <c r="C159" s="115" t="s">
        <v>191</v>
      </c>
      <c r="D159" s="116">
        <f t="shared" ref="D159:F160" si="6">SUM(D160)</f>
        <v>30000</v>
      </c>
      <c r="E159" s="116">
        <f t="shared" si="6"/>
        <v>30000</v>
      </c>
      <c r="F159" s="116">
        <f t="shared" si="6"/>
        <v>30000</v>
      </c>
      <c r="G159" s="116">
        <f t="shared" si="3"/>
        <v>100</v>
      </c>
      <c r="H159" s="116">
        <f t="shared" si="4"/>
        <v>100</v>
      </c>
      <c r="I159" s="48"/>
      <c r="J159" s="48"/>
      <c r="K159" s="48"/>
    </row>
    <row r="160" spans="1:11" x14ac:dyDescent="0.3">
      <c r="B160" s="111">
        <v>51</v>
      </c>
      <c r="C160" s="113" t="s">
        <v>192</v>
      </c>
      <c r="D160" s="112">
        <f t="shared" si="6"/>
        <v>30000</v>
      </c>
      <c r="E160" s="112">
        <v>30000</v>
      </c>
      <c r="F160" s="112">
        <v>30000</v>
      </c>
      <c r="G160" s="112">
        <f t="shared" si="3"/>
        <v>100</v>
      </c>
      <c r="H160" s="112">
        <f t="shared" si="4"/>
        <v>100</v>
      </c>
    </row>
    <row r="161" spans="2:8" x14ac:dyDescent="0.3">
      <c r="B161" s="9">
        <v>512</v>
      </c>
      <c r="C161" s="10" t="s">
        <v>183</v>
      </c>
      <c r="D161" s="12">
        <f>SUM(D386)</f>
        <v>30000</v>
      </c>
      <c r="E161" s="12"/>
      <c r="F161" s="12"/>
      <c r="G161" s="11">
        <f t="shared" si="3"/>
        <v>0</v>
      </c>
      <c r="H161" s="11" t="e">
        <f t="shared" si="4"/>
        <v>#DIV/0!</v>
      </c>
    </row>
    <row r="165" spans="2:8" x14ac:dyDescent="0.3">
      <c r="C165" t="s">
        <v>362</v>
      </c>
    </row>
    <row r="168" spans="2:8" ht="15" x14ac:dyDescent="0.3">
      <c r="B168" s="50"/>
      <c r="C168" s="51"/>
      <c r="D168" s="52"/>
      <c r="E168" s="52"/>
      <c r="F168" s="52"/>
      <c r="G168" s="53"/>
      <c r="H168" s="53"/>
    </row>
    <row r="169" spans="2:8" ht="30" x14ac:dyDescent="0.3">
      <c r="B169" s="9"/>
      <c r="C169" s="54" t="s">
        <v>65</v>
      </c>
      <c r="D169" s="21"/>
      <c r="E169" s="21"/>
      <c r="F169" s="21"/>
      <c r="G169" s="22" t="s">
        <v>2</v>
      </c>
      <c r="H169" s="22" t="s">
        <v>2</v>
      </c>
    </row>
    <row r="170" spans="2:8" ht="15" x14ac:dyDescent="0.3">
      <c r="B170" s="9"/>
      <c r="C170" s="55"/>
      <c r="D170" s="143" t="s">
        <v>240</v>
      </c>
      <c r="E170" s="143" t="s">
        <v>243</v>
      </c>
      <c r="F170" s="143" t="s">
        <v>265</v>
      </c>
      <c r="G170" s="22" t="s">
        <v>17</v>
      </c>
      <c r="H170" s="22" t="s">
        <v>197</v>
      </c>
    </row>
    <row r="171" spans="2:8" ht="18" customHeight="1" x14ac:dyDescent="0.3">
      <c r="B171" s="9"/>
      <c r="C171" s="56" t="s">
        <v>66</v>
      </c>
      <c r="D171" s="206">
        <f>SUM(D173+D189+D313+D387+D389+D422+D443+D452)</f>
        <v>16608093</v>
      </c>
      <c r="E171" s="206">
        <v>14676000</v>
      </c>
      <c r="F171" s="206">
        <v>14738000</v>
      </c>
      <c r="G171" s="27">
        <f>(E171/D171)*100</f>
        <v>88.366557195940558</v>
      </c>
      <c r="H171" s="27">
        <f>(F171/E171)*100</f>
        <v>100.42245843554103</v>
      </c>
    </row>
    <row r="172" spans="2:8" ht="13.5" customHeight="1" x14ac:dyDescent="0.3">
      <c r="B172" s="9"/>
      <c r="C172" s="57" t="s">
        <v>67</v>
      </c>
      <c r="D172" s="207"/>
      <c r="E172" s="207"/>
      <c r="F172" s="207"/>
      <c r="G172" s="58"/>
      <c r="H172" s="59"/>
    </row>
    <row r="173" spans="2:8" ht="15" x14ac:dyDescent="0.3">
      <c r="B173" s="9"/>
      <c r="C173" s="60" t="s">
        <v>129</v>
      </c>
      <c r="D173" s="61">
        <f>SUM(D174)</f>
        <v>4000</v>
      </c>
      <c r="E173" s="61"/>
      <c r="F173" s="61"/>
      <c r="G173" s="62">
        <f>(E173/D173)*100</f>
        <v>0</v>
      </c>
      <c r="H173" s="62" t="e">
        <f>(F173/E173)*100</f>
        <v>#DIV/0!</v>
      </c>
    </row>
    <row r="174" spans="2:8" ht="15" hidden="1" x14ac:dyDescent="0.3">
      <c r="B174" s="9"/>
      <c r="C174" s="63" t="s">
        <v>68</v>
      </c>
      <c r="D174" s="64">
        <f>SUM(D176)</f>
        <v>4000</v>
      </c>
      <c r="E174" s="64"/>
      <c r="F174" s="64"/>
      <c r="G174" s="65">
        <f>(E174/D174)*100</f>
        <v>0</v>
      </c>
      <c r="H174" s="65" t="e">
        <f>(F174/E174)*100</f>
        <v>#DIV/0!</v>
      </c>
    </row>
    <row r="175" spans="2:8" ht="24.75" customHeight="1" x14ac:dyDescent="0.3">
      <c r="B175" s="66" t="s">
        <v>13</v>
      </c>
      <c r="C175" s="63" t="s">
        <v>69</v>
      </c>
      <c r="D175" s="67"/>
      <c r="E175" s="67"/>
      <c r="F175" s="67"/>
      <c r="G175" s="67"/>
      <c r="H175" s="67"/>
    </row>
    <row r="176" spans="2:8" ht="15" hidden="1" x14ac:dyDescent="0.3">
      <c r="B176" s="66" t="s">
        <v>14</v>
      </c>
      <c r="C176" s="63" t="s">
        <v>128</v>
      </c>
      <c r="D176" s="64">
        <f>SUM(D180+D187)</f>
        <v>4000</v>
      </c>
      <c r="E176" s="64"/>
      <c r="F176" s="64"/>
      <c r="G176" s="65">
        <f t="shared" ref="G176:H180" si="7">(E176/D176)*100</f>
        <v>0</v>
      </c>
      <c r="H176" s="65" t="e">
        <f t="shared" si="7"/>
        <v>#DIV/0!</v>
      </c>
    </row>
    <row r="177" spans="2:8" ht="15" hidden="1" x14ac:dyDescent="0.3">
      <c r="B177" s="46"/>
      <c r="C177" s="68"/>
      <c r="D177" s="69">
        <v>0</v>
      </c>
      <c r="E177" s="69"/>
      <c r="F177" s="69"/>
      <c r="G177" s="11" t="e">
        <f t="shared" si="7"/>
        <v>#DIV/0!</v>
      </c>
      <c r="H177" s="11" t="e">
        <f t="shared" si="7"/>
        <v>#DIV/0!</v>
      </c>
    </row>
    <row r="178" spans="2:8" ht="15" hidden="1" customHeight="1" x14ac:dyDescent="0.3">
      <c r="B178" s="46"/>
      <c r="C178" s="55"/>
      <c r="D178" s="69">
        <v>0</v>
      </c>
      <c r="E178" s="69"/>
      <c r="F178" s="69"/>
      <c r="G178" s="11" t="e">
        <f t="shared" si="7"/>
        <v>#DIV/0!</v>
      </c>
      <c r="H178" s="11" t="e">
        <f t="shared" si="7"/>
        <v>#DIV/0!</v>
      </c>
    </row>
    <row r="179" spans="2:8" ht="15" hidden="1" x14ac:dyDescent="0.3">
      <c r="B179" s="46"/>
      <c r="C179" s="55"/>
      <c r="D179" s="69">
        <v>0</v>
      </c>
      <c r="E179" s="69"/>
      <c r="F179" s="69"/>
      <c r="G179" s="11" t="e">
        <f t="shared" si="7"/>
        <v>#DIV/0!</v>
      </c>
      <c r="H179" s="11" t="e">
        <f t="shared" si="7"/>
        <v>#DIV/0!</v>
      </c>
    </row>
    <row r="180" spans="2:8" ht="15.45" hidden="1" x14ac:dyDescent="0.3">
      <c r="B180" s="70"/>
      <c r="C180" s="71"/>
      <c r="D180" s="72">
        <v>0</v>
      </c>
      <c r="E180" s="72"/>
      <c r="F180" s="72"/>
      <c r="G180" s="11" t="e">
        <f t="shared" si="7"/>
        <v>#DIV/0!</v>
      </c>
      <c r="H180" s="11" t="e">
        <f t="shared" si="7"/>
        <v>#DIV/0!</v>
      </c>
    </row>
    <row r="181" spans="2:8" ht="15.45" hidden="1" x14ac:dyDescent="0.3">
      <c r="B181" s="9"/>
      <c r="C181" s="73"/>
      <c r="D181" s="72"/>
      <c r="E181" s="72"/>
      <c r="F181" s="72"/>
      <c r="G181" s="72"/>
      <c r="H181" s="72"/>
    </row>
    <row r="182" spans="2:8" ht="24.9" x14ac:dyDescent="0.3">
      <c r="B182" s="9"/>
      <c r="C182" s="63" t="s">
        <v>130</v>
      </c>
      <c r="D182" s="67"/>
      <c r="E182" s="67"/>
      <c r="F182" s="67"/>
      <c r="G182" s="67"/>
      <c r="H182" s="67"/>
    </row>
    <row r="183" spans="2:8" ht="15" x14ac:dyDescent="0.3">
      <c r="B183" s="9"/>
      <c r="C183" s="63" t="s">
        <v>127</v>
      </c>
      <c r="D183" s="64">
        <f>SUM(D184)</f>
        <v>4000</v>
      </c>
      <c r="E183" s="64"/>
      <c r="F183" s="64"/>
      <c r="G183" s="74">
        <f t="shared" ref="G183:H187" si="8">(E183/D183)*100</f>
        <v>0</v>
      </c>
      <c r="H183" s="74" t="e">
        <f t="shared" si="8"/>
        <v>#DIV/0!</v>
      </c>
    </row>
    <row r="184" spans="2:8" ht="15" x14ac:dyDescent="0.3">
      <c r="B184" s="46">
        <v>38</v>
      </c>
      <c r="C184" s="68" t="s">
        <v>61</v>
      </c>
      <c r="D184" s="69">
        <f>SUM(D185)</f>
        <v>4000</v>
      </c>
      <c r="E184" s="69">
        <v>4000</v>
      </c>
      <c r="F184" s="69">
        <v>4000</v>
      </c>
      <c r="G184" s="11">
        <f t="shared" si="8"/>
        <v>100</v>
      </c>
      <c r="H184" s="11">
        <f t="shared" si="8"/>
        <v>100</v>
      </c>
    </row>
    <row r="185" spans="2:8" ht="15" x14ac:dyDescent="0.3">
      <c r="B185" s="46">
        <v>381</v>
      </c>
      <c r="C185" s="55" t="s">
        <v>61</v>
      </c>
      <c r="D185" s="69">
        <f>SUM(D187)</f>
        <v>4000</v>
      </c>
      <c r="E185" s="69"/>
      <c r="F185" s="69"/>
      <c r="G185" s="11">
        <f t="shared" si="8"/>
        <v>0</v>
      </c>
      <c r="H185" s="11" t="e">
        <f t="shared" si="8"/>
        <v>#DIV/0!</v>
      </c>
    </row>
    <row r="186" spans="2:8" ht="15" hidden="1" x14ac:dyDescent="0.3">
      <c r="B186" s="46"/>
      <c r="C186" s="55"/>
      <c r="D186" s="69"/>
      <c r="E186" s="69"/>
      <c r="F186" s="69"/>
      <c r="G186" s="11" t="e">
        <f t="shared" si="8"/>
        <v>#DIV/0!</v>
      </c>
      <c r="H186" s="11" t="e">
        <f t="shared" si="8"/>
        <v>#DIV/0!</v>
      </c>
    </row>
    <row r="187" spans="2:8" ht="15.45" x14ac:dyDescent="0.3">
      <c r="B187" s="9">
        <v>38114</v>
      </c>
      <c r="C187" s="71" t="s">
        <v>71</v>
      </c>
      <c r="D187" s="72">
        <v>4000</v>
      </c>
      <c r="E187" s="72"/>
      <c r="F187" s="72"/>
      <c r="G187" s="11">
        <f t="shared" si="8"/>
        <v>0</v>
      </c>
      <c r="H187" s="11" t="e">
        <f t="shared" si="8"/>
        <v>#DIV/0!</v>
      </c>
    </row>
    <row r="188" spans="2:8" ht="15" x14ac:dyDescent="0.3">
      <c r="B188" s="9"/>
      <c r="C188" s="60" t="s">
        <v>131</v>
      </c>
      <c r="D188" s="75"/>
      <c r="E188" s="75"/>
      <c r="F188" s="75"/>
      <c r="G188" s="75"/>
      <c r="H188" s="75"/>
    </row>
    <row r="189" spans="2:8" ht="24.9" x14ac:dyDescent="0.3">
      <c r="B189" s="9"/>
      <c r="C189" s="57" t="s">
        <v>132</v>
      </c>
      <c r="D189" s="61">
        <f>SUM(D192+D300)</f>
        <v>3811716</v>
      </c>
      <c r="E189" s="61"/>
      <c r="F189" s="61"/>
      <c r="G189" s="62">
        <f>(E189/D189)*100</f>
        <v>0</v>
      </c>
      <c r="H189" s="62" t="e">
        <f>(F189/E189)*100</f>
        <v>#DIV/0!</v>
      </c>
    </row>
    <row r="190" spans="2:8" ht="24.9" x14ac:dyDescent="0.3">
      <c r="B190" s="9"/>
      <c r="C190" s="63" t="s">
        <v>72</v>
      </c>
      <c r="D190" s="76"/>
      <c r="E190" s="76"/>
      <c r="F190" s="76"/>
      <c r="G190" s="76"/>
      <c r="H190" s="76"/>
    </row>
    <row r="191" spans="2:8" x14ac:dyDescent="0.3">
      <c r="B191" s="9"/>
      <c r="C191" s="63" t="s">
        <v>73</v>
      </c>
      <c r="D191" s="76"/>
      <c r="E191" s="76"/>
      <c r="F191" s="76"/>
      <c r="G191" s="76"/>
      <c r="H191" s="76"/>
    </row>
    <row r="192" spans="2:8" ht="15" x14ac:dyDescent="0.3">
      <c r="B192" s="114">
        <v>3</v>
      </c>
      <c r="C192" s="122" t="s">
        <v>36</v>
      </c>
      <c r="D192" s="123">
        <f>SUM(D193+D212+D289+D294)</f>
        <v>2991716</v>
      </c>
      <c r="E192" s="123"/>
      <c r="F192" s="123"/>
      <c r="G192" s="11">
        <f t="shared" ref="G192:G297" si="9">(E192/D192)*100</f>
        <v>0</v>
      </c>
      <c r="H192" s="11" t="e">
        <f t="shared" ref="H192:H297" si="10">(F192/E192)*100</f>
        <v>#DIV/0!</v>
      </c>
    </row>
    <row r="193" spans="2:8" ht="15" x14ac:dyDescent="0.3">
      <c r="B193" s="49">
        <v>31</v>
      </c>
      <c r="C193" s="54" t="s">
        <v>196</v>
      </c>
      <c r="D193" s="129">
        <f>SUM(D194+D199+D203)</f>
        <v>1483648</v>
      </c>
      <c r="E193" s="129">
        <v>1500000</v>
      </c>
      <c r="F193" s="129">
        <v>1520000</v>
      </c>
      <c r="G193" s="38">
        <f t="shared" si="9"/>
        <v>101.10214821844534</v>
      </c>
      <c r="H193" s="38">
        <f t="shared" si="10"/>
        <v>101.33333333333334</v>
      </c>
    </row>
    <row r="194" spans="2:8" ht="15" x14ac:dyDescent="0.3">
      <c r="B194" s="46">
        <v>311</v>
      </c>
      <c r="C194" s="55" t="s">
        <v>74</v>
      </c>
      <c r="D194" s="69">
        <f>SUM(D195+D196+D197+D198)</f>
        <v>1225529</v>
      </c>
      <c r="E194" s="69"/>
      <c r="F194" s="69"/>
      <c r="G194" s="11">
        <f t="shared" si="9"/>
        <v>0</v>
      </c>
      <c r="H194" s="11" t="e">
        <f t="shared" si="10"/>
        <v>#DIV/0!</v>
      </c>
    </row>
    <row r="195" spans="2:8" ht="18.75" customHeight="1" x14ac:dyDescent="0.3">
      <c r="B195" s="70">
        <v>31111</v>
      </c>
      <c r="C195" s="71" t="s">
        <v>75</v>
      </c>
      <c r="D195" s="72">
        <v>465000</v>
      </c>
      <c r="E195" s="72"/>
      <c r="F195" s="72"/>
      <c r="G195" s="11"/>
      <c r="H195" s="11"/>
    </row>
    <row r="196" spans="2:8" ht="15.45" x14ac:dyDescent="0.3">
      <c r="B196" s="198">
        <v>31111</v>
      </c>
      <c r="C196" s="199" t="s">
        <v>229</v>
      </c>
      <c r="D196" s="200">
        <v>121562</v>
      </c>
      <c r="E196" s="72"/>
      <c r="F196" s="72"/>
      <c r="G196" s="11">
        <f t="shared" si="9"/>
        <v>0</v>
      </c>
      <c r="H196" s="11" t="e">
        <f t="shared" si="10"/>
        <v>#DIV/0!</v>
      </c>
    </row>
    <row r="197" spans="2:8" ht="15.45" x14ac:dyDescent="0.3">
      <c r="B197" s="190">
        <v>31111</v>
      </c>
      <c r="C197" s="191" t="s">
        <v>334</v>
      </c>
      <c r="D197" s="192">
        <v>262224</v>
      </c>
      <c r="E197" s="72"/>
      <c r="F197" s="72"/>
      <c r="G197" s="11"/>
      <c r="H197" s="11"/>
    </row>
    <row r="198" spans="2:8" ht="15.45" x14ac:dyDescent="0.3">
      <c r="B198" s="190">
        <v>31111</v>
      </c>
      <c r="C198" s="191" t="s">
        <v>333</v>
      </c>
      <c r="D198" s="192">
        <v>376743</v>
      </c>
      <c r="E198" s="72"/>
      <c r="F198" s="72"/>
      <c r="G198" s="11"/>
      <c r="H198" s="11"/>
    </row>
    <row r="199" spans="2:8" ht="15" x14ac:dyDescent="0.3">
      <c r="B199" s="46">
        <v>312</v>
      </c>
      <c r="C199" s="55" t="s">
        <v>76</v>
      </c>
      <c r="D199" s="69">
        <f>SUM(D200+D201+ D202)</f>
        <v>51250</v>
      </c>
      <c r="E199" s="69"/>
      <c r="F199" s="69"/>
      <c r="G199" s="11">
        <f t="shared" si="9"/>
        <v>0</v>
      </c>
      <c r="H199" s="11" t="e">
        <f t="shared" si="10"/>
        <v>#DIV/0!</v>
      </c>
    </row>
    <row r="200" spans="2:8" ht="15.45" x14ac:dyDescent="0.3">
      <c r="B200" s="190">
        <v>31216</v>
      </c>
      <c r="C200" s="191" t="s">
        <v>332</v>
      </c>
      <c r="D200" s="192">
        <v>25000</v>
      </c>
      <c r="E200" s="72"/>
      <c r="F200" s="69"/>
      <c r="G200" s="11"/>
      <c r="H200" s="11"/>
    </row>
    <row r="201" spans="2:8" ht="15.45" x14ac:dyDescent="0.3">
      <c r="B201" s="190">
        <v>31216</v>
      </c>
      <c r="C201" s="191" t="s">
        <v>331</v>
      </c>
      <c r="D201" s="192">
        <v>11250</v>
      </c>
      <c r="E201" s="72"/>
      <c r="F201" s="69"/>
      <c r="G201" s="11"/>
      <c r="H201" s="11"/>
    </row>
    <row r="202" spans="2:8" ht="15.45" x14ac:dyDescent="0.3">
      <c r="B202" s="9">
        <v>31219</v>
      </c>
      <c r="C202" s="71" t="s">
        <v>76</v>
      </c>
      <c r="D202" s="72">
        <v>15000</v>
      </c>
      <c r="E202" s="72"/>
      <c r="F202" s="72"/>
      <c r="G202" s="11">
        <f t="shared" si="9"/>
        <v>0</v>
      </c>
      <c r="H202" s="11" t="e">
        <f t="shared" si="10"/>
        <v>#DIV/0!</v>
      </c>
    </row>
    <row r="203" spans="2:8" ht="15" x14ac:dyDescent="0.3">
      <c r="B203" s="46">
        <v>313</v>
      </c>
      <c r="C203" s="55" t="s">
        <v>77</v>
      </c>
      <c r="D203" s="69">
        <f>SUM(D204:D211)</f>
        <v>206869</v>
      </c>
      <c r="E203" s="69"/>
      <c r="F203" s="69"/>
      <c r="G203" s="11">
        <f t="shared" si="9"/>
        <v>0</v>
      </c>
      <c r="H203" s="11" t="e">
        <f t="shared" si="10"/>
        <v>#DIV/0!</v>
      </c>
    </row>
    <row r="204" spans="2:8" ht="15.45" x14ac:dyDescent="0.3">
      <c r="B204" s="9">
        <v>31321</v>
      </c>
      <c r="C204" s="71" t="s">
        <v>78</v>
      </c>
      <c r="D204" s="72">
        <v>68200</v>
      </c>
      <c r="E204" s="72"/>
      <c r="F204" s="72"/>
      <c r="G204" s="11">
        <f t="shared" si="9"/>
        <v>0</v>
      </c>
      <c r="H204" s="11" t="e">
        <f t="shared" si="10"/>
        <v>#DIV/0!</v>
      </c>
    </row>
    <row r="205" spans="2:8" ht="15.45" x14ac:dyDescent="0.3">
      <c r="B205" s="9">
        <v>31332</v>
      </c>
      <c r="C205" s="71" t="s">
        <v>133</v>
      </c>
      <c r="D205" s="72">
        <v>8185</v>
      </c>
      <c r="E205" s="72"/>
      <c r="F205" s="72"/>
      <c r="G205" s="11">
        <f t="shared" si="9"/>
        <v>0</v>
      </c>
      <c r="H205" s="11" t="e">
        <f t="shared" si="10"/>
        <v>#DIV/0!</v>
      </c>
    </row>
    <row r="206" spans="2:8" ht="15.45" x14ac:dyDescent="0.3">
      <c r="B206" s="9">
        <v>313</v>
      </c>
      <c r="C206" s="71" t="s">
        <v>262</v>
      </c>
      <c r="D206" s="72">
        <v>0</v>
      </c>
      <c r="E206" s="72"/>
      <c r="F206" s="72"/>
      <c r="G206" s="11" t="e">
        <f t="shared" si="9"/>
        <v>#DIV/0!</v>
      </c>
      <c r="H206" s="11" t="e">
        <f t="shared" si="10"/>
        <v>#DIV/0!</v>
      </c>
    </row>
    <row r="207" spans="2:8" ht="15.45" x14ac:dyDescent="0.3">
      <c r="B207" s="198">
        <v>313</v>
      </c>
      <c r="C207" s="199" t="s">
        <v>230</v>
      </c>
      <c r="D207" s="200">
        <v>20585</v>
      </c>
      <c r="E207" s="72"/>
      <c r="F207" s="72"/>
      <c r="G207" s="11">
        <f t="shared" si="9"/>
        <v>0</v>
      </c>
      <c r="H207" s="11" t="e">
        <f t="shared" si="10"/>
        <v>#DIV/0!</v>
      </c>
    </row>
    <row r="208" spans="2:8" ht="15.45" x14ac:dyDescent="0.3">
      <c r="B208" s="190">
        <v>31321</v>
      </c>
      <c r="C208" s="191" t="s">
        <v>327</v>
      </c>
      <c r="D208" s="192">
        <v>40645</v>
      </c>
      <c r="E208" s="72"/>
      <c r="F208" s="72"/>
      <c r="G208" s="11">
        <f t="shared" si="9"/>
        <v>0</v>
      </c>
      <c r="H208" s="11" t="e">
        <f t="shared" si="10"/>
        <v>#DIV/0!</v>
      </c>
    </row>
    <row r="209" spans="2:8" ht="15.45" x14ac:dyDescent="0.3">
      <c r="B209" s="190">
        <v>31321</v>
      </c>
      <c r="C209" s="191" t="s">
        <v>328</v>
      </c>
      <c r="D209" s="192">
        <v>58392</v>
      </c>
      <c r="E209" s="72"/>
      <c r="F209" s="72"/>
      <c r="G209" s="11">
        <f t="shared" si="9"/>
        <v>0</v>
      </c>
      <c r="H209" s="11" t="e">
        <f t="shared" si="10"/>
        <v>#DIV/0!</v>
      </c>
    </row>
    <row r="210" spans="2:8" ht="15.45" x14ac:dyDescent="0.3">
      <c r="B210" s="190">
        <v>31332</v>
      </c>
      <c r="C210" s="191" t="s">
        <v>330</v>
      </c>
      <c r="D210" s="192">
        <v>4458</v>
      </c>
      <c r="E210" s="72"/>
      <c r="F210" s="72"/>
      <c r="G210" s="11">
        <f t="shared" si="9"/>
        <v>0</v>
      </c>
      <c r="H210" s="11" t="e">
        <f t="shared" si="10"/>
        <v>#DIV/0!</v>
      </c>
    </row>
    <row r="211" spans="2:8" ht="15.45" x14ac:dyDescent="0.3">
      <c r="B211" s="190">
        <v>31332</v>
      </c>
      <c r="C211" s="191" t="s">
        <v>329</v>
      </c>
      <c r="D211" s="192">
        <v>6404</v>
      </c>
      <c r="E211" s="72"/>
      <c r="F211" s="72"/>
      <c r="G211" s="11">
        <f t="shared" si="9"/>
        <v>0</v>
      </c>
      <c r="H211" s="11" t="e">
        <f t="shared" si="10"/>
        <v>#DIV/0!</v>
      </c>
    </row>
    <row r="212" spans="2:8" ht="15" x14ac:dyDescent="0.3">
      <c r="B212" s="49">
        <v>32</v>
      </c>
      <c r="C212" s="54" t="s">
        <v>195</v>
      </c>
      <c r="D212" s="129">
        <f>SUM(D213+D224+D238+D267+D270)</f>
        <v>1476068</v>
      </c>
      <c r="E212" s="129">
        <v>1459000</v>
      </c>
      <c r="F212" s="129">
        <v>1460000</v>
      </c>
      <c r="G212" s="38">
        <f t="shared" si="9"/>
        <v>98.843684708292571</v>
      </c>
      <c r="H212" s="38">
        <f t="shared" si="10"/>
        <v>100.06854009595614</v>
      </c>
    </row>
    <row r="213" spans="2:8" ht="15" x14ac:dyDescent="0.3">
      <c r="B213" s="46">
        <v>321</v>
      </c>
      <c r="C213" s="55" t="s">
        <v>79</v>
      </c>
      <c r="D213" s="69">
        <f>SUM(D214:D222)</f>
        <v>137000</v>
      </c>
      <c r="E213" s="69"/>
      <c r="F213" s="69"/>
      <c r="G213" s="11">
        <f t="shared" si="9"/>
        <v>0</v>
      </c>
      <c r="H213" s="11" t="e">
        <f t="shared" si="10"/>
        <v>#DIV/0!</v>
      </c>
    </row>
    <row r="214" spans="2:8" ht="15.45" x14ac:dyDescent="0.3">
      <c r="B214" s="9">
        <v>32111</v>
      </c>
      <c r="C214" s="71" t="s">
        <v>80</v>
      </c>
      <c r="D214" s="72">
        <v>5000</v>
      </c>
      <c r="E214" s="72"/>
      <c r="F214" s="72"/>
      <c r="G214" s="11">
        <f t="shared" si="9"/>
        <v>0</v>
      </c>
      <c r="H214" s="11" t="e">
        <f t="shared" si="10"/>
        <v>#DIV/0!</v>
      </c>
    </row>
    <row r="215" spans="2:8" ht="15.45" x14ac:dyDescent="0.3">
      <c r="B215" s="9">
        <v>321190</v>
      </c>
      <c r="C215" s="71" t="s">
        <v>272</v>
      </c>
      <c r="D215" s="72">
        <v>2000</v>
      </c>
      <c r="E215" s="72"/>
      <c r="F215" s="72"/>
      <c r="G215" s="11"/>
      <c r="H215" s="11"/>
    </row>
    <row r="216" spans="2:8" ht="15.45" x14ac:dyDescent="0.3">
      <c r="B216" s="9">
        <v>321191</v>
      </c>
      <c r="C216" s="71" t="s">
        <v>273</v>
      </c>
      <c r="D216" s="72">
        <v>2000</v>
      </c>
      <c r="E216" s="72"/>
      <c r="F216" s="72"/>
      <c r="G216" s="11"/>
      <c r="H216" s="11"/>
    </row>
    <row r="217" spans="2:8" ht="15.45" x14ac:dyDescent="0.3">
      <c r="B217" s="190">
        <v>32121</v>
      </c>
      <c r="C217" s="191" t="s">
        <v>326</v>
      </c>
      <c r="D217" s="192">
        <v>20000</v>
      </c>
      <c r="E217" s="72"/>
      <c r="F217" s="72"/>
      <c r="G217" s="11">
        <f t="shared" si="9"/>
        <v>0</v>
      </c>
      <c r="H217" s="11" t="e">
        <f t="shared" si="10"/>
        <v>#DIV/0!</v>
      </c>
    </row>
    <row r="218" spans="2:8" ht="15.45" x14ac:dyDescent="0.3">
      <c r="B218" s="9">
        <v>32121</v>
      </c>
      <c r="C218" s="71" t="s">
        <v>247</v>
      </c>
      <c r="D218" s="72">
        <v>5000</v>
      </c>
      <c r="E218" s="72"/>
      <c r="F218" s="72"/>
      <c r="G218" s="11">
        <f t="shared" si="9"/>
        <v>0</v>
      </c>
      <c r="H218" s="11" t="e">
        <f t="shared" si="10"/>
        <v>#DIV/0!</v>
      </c>
    </row>
    <row r="219" spans="2:8" ht="15.45" x14ac:dyDescent="0.3">
      <c r="B219" s="190">
        <v>32131</v>
      </c>
      <c r="C219" s="191" t="s">
        <v>325</v>
      </c>
      <c r="D219" s="192">
        <v>70000</v>
      </c>
      <c r="E219" s="72"/>
      <c r="F219" s="72"/>
      <c r="G219" s="11">
        <f t="shared" si="9"/>
        <v>0</v>
      </c>
      <c r="H219" s="11"/>
    </row>
    <row r="220" spans="2:8" ht="15.45" x14ac:dyDescent="0.3">
      <c r="B220" s="9">
        <v>32131</v>
      </c>
      <c r="C220" s="71" t="s">
        <v>248</v>
      </c>
      <c r="D220" s="72">
        <v>8000</v>
      </c>
      <c r="E220" s="72"/>
      <c r="F220" s="72"/>
      <c r="G220" s="11">
        <f t="shared" si="9"/>
        <v>0</v>
      </c>
      <c r="H220" s="11" t="e">
        <f t="shared" si="10"/>
        <v>#DIV/0!</v>
      </c>
    </row>
    <row r="221" spans="2:8" ht="15.45" x14ac:dyDescent="0.3">
      <c r="B221" s="9">
        <v>32141</v>
      </c>
      <c r="C221" s="71" t="s">
        <v>250</v>
      </c>
      <c r="D221" s="72">
        <v>15000</v>
      </c>
      <c r="E221" s="72"/>
      <c r="F221" s="72"/>
      <c r="G221" s="11">
        <f t="shared" si="9"/>
        <v>0</v>
      </c>
      <c r="H221" s="11" t="e">
        <f t="shared" si="10"/>
        <v>#DIV/0!</v>
      </c>
    </row>
    <row r="222" spans="2:8" ht="15.45" x14ac:dyDescent="0.3">
      <c r="B222" s="9">
        <v>32141</v>
      </c>
      <c r="C222" s="71" t="s">
        <v>249</v>
      </c>
      <c r="D222" s="72">
        <v>10000</v>
      </c>
      <c r="E222" s="72"/>
      <c r="F222" s="72"/>
      <c r="G222" s="11">
        <f t="shared" si="9"/>
        <v>0</v>
      </c>
      <c r="H222" s="11" t="e">
        <f t="shared" si="10"/>
        <v>#DIV/0!</v>
      </c>
    </row>
    <row r="223" spans="2:8" ht="15.45" hidden="1" x14ac:dyDescent="0.3">
      <c r="B223" s="9">
        <v>32132</v>
      </c>
      <c r="C223" s="71" t="s">
        <v>203</v>
      </c>
      <c r="D223" s="72">
        <v>0</v>
      </c>
      <c r="E223" s="72"/>
      <c r="F223" s="72"/>
      <c r="G223" s="11" t="e">
        <f t="shared" si="9"/>
        <v>#DIV/0!</v>
      </c>
      <c r="H223" s="11" t="e">
        <f t="shared" si="10"/>
        <v>#DIV/0!</v>
      </c>
    </row>
    <row r="224" spans="2:8" ht="15" x14ac:dyDescent="0.3">
      <c r="B224" s="46">
        <v>322</v>
      </c>
      <c r="C224" s="55" t="s">
        <v>81</v>
      </c>
      <c r="D224" s="69">
        <f>SUM(D225+D226+D227+D228+D230+D231+D232+D233+D234++D235+D236)</f>
        <v>274861</v>
      </c>
      <c r="E224" s="69"/>
      <c r="F224" s="69"/>
      <c r="G224" s="11">
        <f t="shared" si="9"/>
        <v>0</v>
      </c>
      <c r="H224" s="11" t="e">
        <f t="shared" si="10"/>
        <v>#DIV/0!</v>
      </c>
    </row>
    <row r="225" spans="2:8" ht="15.45" x14ac:dyDescent="0.3">
      <c r="B225" s="9">
        <v>32211</v>
      </c>
      <c r="C225" s="71" t="s">
        <v>82</v>
      </c>
      <c r="D225" s="72">
        <v>11000</v>
      </c>
      <c r="E225" s="72"/>
      <c r="F225" s="72"/>
      <c r="G225" s="11">
        <f t="shared" si="9"/>
        <v>0</v>
      </c>
      <c r="H225" s="11" t="e">
        <f t="shared" si="10"/>
        <v>#DIV/0!</v>
      </c>
    </row>
    <row r="226" spans="2:8" ht="15.45" x14ac:dyDescent="0.3">
      <c r="B226" s="9">
        <v>32212</v>
      </c>
      <c r="C226" s="71" t="s">
        <v>83</v>
      </c>
      <c r="D226" s="72">
        <v>4500</v>
      </c>
      <c r="E226" s="72"/>
      <c r="F226" s="72"/>
      <c r="G226" s="11">
        <f t="shared" si="9"/>
        <v>0</v>
      </c>
      <c r="H226" s="11" t="e">
        <f t="shared" si="10"/>
        <v>#DIV/0!</v>
      </c>
    </row>
    <row r="227" spans="2:8" ht="15.45" x14ac:dyDescent="0.3">
      <c r="B227" s="190">
        <v>32214</v>
      </c>
      <c r="C227" s="191" t="s">
        <v>324</v>
      </c>
      <c r="D227" s="192">
        <v>115000</v>
      </c>
      <c r="E227" s="72"/>
      <c r="F227" s="72"/>
      <c r="G227" s="11">
        <f t="shared" si="9"/>
        <v>0</v>
      </c>
      <c r="H227" s="11" t="e">
        <f t="shared" si="10"/>
        <v>#DIV/0!</v>
      </c>
    </row>
    <row r="228" spans="2:8" ht="15.45" x14ac:dyDescent="0.3">
      <c r="B228" s="9">
        <v>32214</v>
      </c>
      <c r="C228" s="71" t="s">
        <v>84</v>
      </c>
      <c r="D228" s="72">
        <v>3000</v>
      </c>
      <c r="E228" s="72"/>
      <c r="F228" s="72"/>
      <c r="G228" s="11">
        <f t="shared" si="9"/>
        <v>0</v>
      </c>
      <c r="H228" s="11" t="e">
        <f t="shared" si="10"/>
        <v>#DIV/0!</v>
      </c>
    </row>
    <row r="229" spans="2:8" ht="15.45" hidden="1" x14ac:dyDescent="0.3">
      <c r="B229" s="9"/>
      <c r="C229" s="71"/>
      <c r="D229" s="72"/>
      <c r="E229" s="72"/>
      <c r="F229" s="72"/>
      <c r="G229" s="11" t="e">
        <f t="shared" si="9"/>
        <v>#DIV/0!</v>
      </c>
      <c r="H229" s="11" t="e">
        <f t="shared" si="10"/>
        <v>#DIV/0!</v>
      </c>
    </row>
    <row r="230" spans="2:8" ht="15.45" x14ac:dyDescent="0.3">
      <c r="B230" s="9">
        <v>32231</v>
      </c>
      <c r="C230" s="71" t="s">
        <v>85</v>
      </c>
      <c r="D230" s="72">
        <v>27000</v>
      </c>
      <c r="E230" s="72"/>
      <c r="F230" s="72"/>
      <c r="G230" s="11">
        <f t="shared" si="9"/>
        <v>0</v>
      </c>
      <c r="H230" s="11" t="e">
        <f t="shared" si="10"/>
        <v>#DIV/0!</v>
      </c>
    </row>
    <row r="231" spans="2:8" ht="15.45" x14ac:dyDescent="0.3">
      <c r="B231" s="9">
        <v>32233</v>
      </c>
      <c r="C231" s="71" t="s">
        <v>86</v>
      </c>
      <c r="D231" s="72">
        <v>42361</v>
      </c>
      <c r="E231" s="72"/>
      <c r="F231" s="72"/>
      <c r="G231" s="11">
        <f t="shared" si="9"/>
        <v>0</v>
      </c>
      <c r="H231" s="11" t="e">
        <f t="shared" si="10"/>
        <v>#DIV/0!</v>
      </c>
    </row>
    <row r="232" spans="2:8" ht="15.45" x14ac:dyDescent="0.3">
      <c r="B232" s="9">
        <v>32234</v>
      </c>
      <c r="C232" s="71" t="s">
        <v>214</v>
      </c>
      <c r="D232" s="72">
        <v>5000</v>
      </c>
      <c r="E232" s="72"/>
      <c r="F232" s="72"/>
      <c r="G232" s="11">
        <f t="shared" si="9"/>
        <v>0</v>
      </c>
      <c r="H232" s="11" t="e">
        <f t="shared" si="10"/>
        <v>#DIV/0!</v>
      </c>
    </row>
    <row r="233" spans="2:8" ht="15.45" x14ac:dyDescent="0.3">
      <c r="B233" s="190">
        <v>32251</v>
      </c>
      <c r="C233" s="191" t="s">
        <v>323</v>
      </c>
      <c r="D233" s="192">
        <v>50000</v>
      </c>
      <c r="E233" s="72"/>
      <c r="F233" s="72"/>
      <c r="G233" s="11">
        <f t="shared" si="9"/>
        <v>0</v>
      </c>
      <c r="H233" s="11" t="e">
        <f t="shared" si="10"/>
        <v>#DIV/0!</v>
      </c>
    </row>
    <row r="234" spans="2:8" ht="15.45" x14ac:dyDescent="0.3">
      <c r="B234" s="198">
        <v>32251</v>
      </c>
      <c r="C234" s="199" t="s">
        <v>274</v>
      </c>
      <c r="D234" s="200">
        <v>5000</v>
      </c>
      <c r="E234" s="72"/>
      <c r="F234" s="72"/>
      <c r="G234" s="11"/>
      <c r="H234" s="11"/>
    </row>
    <row r="235" spans="2:8" ht="15.45" x14ac:dyDescent="0.3">
      <c r="B235" s="9">
        <v>32251</v>
      </c>
      <c r="C235" s="71" t="s">
        <v>283</v>
      </c>
      <c r="D235" s="72">
        <v>5000</v>
      </c>
      <c r="E235" s="72"/>
      <c r="F235" s="72"/>
      <c r="G235" s="11"/>
      <c r="H235" s="11"/>
    </row>
    <row r="236" spans="2:8" ht="15.45" x14ac:dyDescent="0.3">
      <c r="B236" s="9">
        <v>32271</v>
      </c>
      <c r="C236" s="71" t="s">
        <v>275</v>
      </c>
      <c r="D236" s="72">
        <v>7000</v>
      </c>
      <c r="E236" s="72"/>
      <c r="F236" s="72"/>
      <c r="G236" s="11"/>
      <c r="H236" s="11"/>
    </row>
    <row r="237" spans="2:8" ht="15.45" hidden="1" x14ac:dyDescent="0.3">
      <c r="B237" s="9"/>
      <c r="C237" s="71"/>
      <c r="D237" s="72"/>
      <c r="E237" s="72"/>
      <c r="F237" s="72"/>
      <c r="G237" s="11" t="e">
        <f t="shared" si="9"/>
        <v>#DIV/0!</v>
      </c>
      <c r="H237" s="11" t="e">
        <f t="shared" si="10"/>
        <v>#DIV/0!</v>
      </c>
    </row>
    <row r="238" spans="2:8" ht="15" x14ac:dyDescent="0.3">
      <c r="B238" s="46">
        <v>323</v>
      </c>
      <c r="C238" s="55" t="s">
        <v>87</v>
      </c>
      <c r="D238" s="69">
        <f>SUM(D241:D264)</f>
        <v>737421</v>
      </c>
      <c r="E238" s="69"/>
      <c r="F238" s="69"/>
      <c r="G238" s="11">
        <f t="shared" si="9"/>
        <v>0</v>
      </c>
      <c r="H238" s="11" t="e">
        <f t="shared" si="10"/>
        <v>#DIV/0!</v>
      </c>
    </row>
    <row r="239" spans="2:8" ht="15.45" hidden="1" x14ac:dyDescent="0.3">
      <c r="B239" s="9"/>
      <c r="C239" s="71"/>
      <c r="D239" s="72"/>
      <c r="E239" s="72"/>
      <c r="F239" s="72"/>
      <c r="G239" s="11" t="e">
        <f t="shared" si="9"/>
        <v>#DIV/0!</v>
      </c>
      <c r="H239" s="11" t="e">
        <f t="shared" si="10"/>
        <v>#DIV/0!</v>
      </c>
    </row>
    <row r="240" spans="2:8" ht="15.45" hidden="1" x14ac:dyDescent="0.3">
      <c r="B240" s="9"/>
      <c r="C240" s="71"/>
      <c r="D240" s="72"/>
      <c r="E240" s="72"/>
      <c r="F240" s="72"/>
      <c r="G240" s="11" t="e">
        <f t="shared" si="9"/>
        <v>#DIV/0!</v>
      </c>
      <c r="H240" s="11" t="e">
        <f t="shared" si="10"/>
        <v>#DIV/0!</v>
      </c>
    </row>
    <row r="241" spans="2:8" ht="15.45" x14ac:dyDescent="0.3">
      <c r="B241" s="9">
        <v>32311</v>
      </c>
      <c r="C241" s="71" t="s">
        <v>134</v>
      </c>
      <c r="D241" s="72">
        <v>15000</v>
      </c>
      <c r="E241" s="72"/>
      <c r="F241" s="72"/>
      <c r="G241" s="11">
        <f t="shared" si="9"/>
        <v>0</v>
      </c>
      <c r="H241" s="11" t="e">
        <f t="shared" si="10"/>
        <v>#DIV/0!</v>
      </c>
    </row>
    <row r="242" spans="2:8" ht="15.45" x14ac:dyDescent="0.3">
      <c r="B242" s="9">
        <v>32313</v>
      </c>
      <c r="C242" s="71" t="s">
        <v>135</v>
      </c>
      <c r="D242" s="72">
        <v>12000</v>
      </c>
      <c r="E242" s="72"/>
      <c r="F242" s="72"/>
      <c r="G242" s="11">
        <f t="shared" si="9"/>
        <v>0</v>
      </c>
      <c r="H242" s="11" t="e">
        <f t="shared" si="10"/>
        <v>#DIV/0!</v>
      </c>
    </row>
    <row r="243" spans="2:8" ht="15.45" x14ac:dyDescent="0.3">
      <c r="B243" s="9">
        <v>32321</v>
      </c>
      <c r="C243" s="71" t="s">
        <v>136</v>
      </c>
      <c r="D243" s="72">
        <v>73000</v>
      </c>
      <c r="E243" s="72"/>
      <c r="F243" s="72"/>
      <c r="G243" s="11">
        <f t="shared" si="9"/>
        <v>0</v>
      </c>
      <c r="H243" s="11" t="e">
        <f t="shared" si="10"/>
        <v>#DIV/0!</v>
      </c>
    </row>
    <row r="244" spans="2:8" ht="15.45" x14ac:dyDescent="0.3">
      <c r="B244" s="9">
        <v>32322</v>
      </c>
      <c r="C244" s="71" t="s">
        <v>215</v>
      </c>
      <c r="D244" s="72">
        <v>4000</v>
      </c>
      <c r="E244" s="72"/>
      <c r="F244" s="72"/>
      <c r="G244" s="11">
        <f t="shared" si="9"/>
        <v>0</v>
      </c>
      <c r="H244" s="11" t="e">
        <f t="shared" si="10"/>
        <v>#DIV/0!</v>
      </c>
    </row>
    <row r="245" spans="2:8" ht="15.45" x14ac:dyDescent="0.3">
      <c r="B245" s="9">
        <v>323220</v>
      </c>
      <c r="C245" s="71" t="s">
        <v>221</v>
      </c>
      <c r="D245" s="72">
        <v>6400</v>
      </c>
      <c r="E245" s="72"/>
      <c r="F245" s="72"/>
      <c r="G245" s="11">
        <f t="shared" si="9"/>
        <v>0</v>
      </c>
      <c r="H245" s="11" t="e">
        <f t="shared" si="10"/>
        <v>#DIV/0!</v>
      </c>
    </row>
    <row r="246" spans="2:8" ht="15.45" x14ac:dyDescent="0.3">
      <c r="B246" s="9">
        <v>323221</v>
      </c>
      <c r="C246" s="71" t="s">
        <v>233</v>
      </c>
      <c r="D246" s="72">
        <v>7500</v>
      </c>
      <c r="E246" s="72"/>
      <c r="F246" s="72"/>
      <c r="G246" s="11">
        <f t="shared" si="9"/>
        <v>0</v>
      </c>
      <c r="H246" s="11" t="e">
        <f t="shared" si="10"/>
        <v>#DIV/0!</v>
      </c>
    </row>
    <row r="247" spans="2:8" ht="15.45" x14ac:dyDescent="0.3">
      <c r="B247" s="9">
        <v>32322</v>
      </c>
      <c r="C247" s="71" t="s">
        <v>246</v>
      </c>
      <c r="D247" s="72">
        <v>50000</v>
      </c>
      <c r="E247" s="72"/>
      <c r="F247" s="72"/>
      <c r="G247" s="11">
        <f t="shared" si="9"/>
        <v>0</v>
      </c>
      <c r="H247" s="11" t="e">
        <f t="shared" si="10"/>
        <v>#DIV/0!</v>
      </c>
    </row>
    <row r="248" spans="2:8" ht="15.45" x14ac:dyDescent="0.3">
      <c r="B248" s="9">
        <v>3232</v>
      </c>
      <c r="C248" s="71" t="s">
        <v>260</v>
      </c>
      <c r="D248" s="72">
        <v>4000</v>
      </c>
      <c r="E248" s="72"/>
      <c r="F248" s="72"/>
      <c r="G248" s="11">
        <f t="shared" si="9"/>
        <v>0</v>
      </c>
      <c r="H248" s="11" t="e">
        <f t="shared" si="10"/>
        <v>#DIV/0!</v>
      </c>
    </row>
    <row r="249" spans="2:8" ht="15.45" x14ac:dyDescent="0.3">
      <c r="B249" s="9">
        <v>32331</v>
      </c>
      <c r="C249" s="71" t="s">
        <v>137</v>
      </c>
      <c r="D249" s="72">
        <v>5000</v>
      </c>
      <c r="E249" s="72"/>
      <c r="F249" s="72"/>
      <c r="G249" s="11">
        <f t="shared" si="9"/>
        <v>0</v>
      </c>
      <c r="H249" s="11" t="e">
        <f t="shared" si="10"/>
        <v>#DIV/0!</v>
      </c>
    </row>
    <row r="250" spans="2:8" ht="15.45" x14ac:dyDescent="0.3">
      <c r="B250" s="9">
        <v>32332</v>
      </c>
      <c r="C250" s="71" t="s">
        <v>138</v>
      </c>
      <c r="D250" s="72">
        <v>3000</v>
      </c>
      <c r="E250" s="72"/>
      <c r="F250" s="72"/>
      <c r="G250" s="11">
        <f t="shared" si="9"/>
        <v>0</v>
      </c>
      <c r="H250" s="11" t="e">
        <f t="shared" si="10"/>
        <v>#DIV/0!</v>
      </c>
    </row>
    <row r="251" spans="2:8" ht="15.45" x14ac:dyDescent="0.3">
      <c r="B251" s="190">
        <v>32334</v>
      </c>
      <c r="C251" s="191" t="s">
        <v>322</v>
      </c>
      <c r="D251" s="192">
        <v>293521</v>
      </c>
      <c r="E251" s="72"/>
      <c r="F251" s="72"/>
      <c r="G251" s="11">
        <f t="shared" si="9"/>
        <v>0</v>
      </c>
      <c r="H251" s="11" t="e">
        <f t="shared" si="10"/>
        <v>#DIV/0!</v>
      </c>
    </row>
    <row r="252" spans="2:8" ht="15.45" x14ac:dyDescent="0.3">
      <c r="B252" s="9">
        <v>32339</v>
      </c>
      <c r="C252" s="71" t="s">
        <v>139</v>
      </c>
      <c r="D252" s="72">
        <v>5000</v>
      </c>
      <c r="E252" s="72"/>
      <c r="F252" s="72"/>
      <c r="G252" s="11">
        <f t="shared" si="9"/>
        <v>0</v>
      </c>
      <c r="H252" s="11" t="e">
        <f t="shared" si="10"/>
        <v>#DIV/0!</v>
      </c>
    </row>
    <row r="253" spans="2:8" ht="15.45" x14ac:dyDescent="0.3">
      <c r="B253" s="9">
        <v>32341</v>
      </c>
      <c r="C253" s="71" t="s">
        <v>140</v>
      </c>
      <c r="D253" s="72">
        <v>10000</v>
      </c>
      <c r="E253" s="72"/>
      <c r="F253" s="72"/>
      <c r="G253" s="11">
        <f t="shared" si="9"/>
        <v>0</v>
      </c>
      <c r="H253" s="11" t="e">
        <f t="shared" si="10"/>
        <v>#DIV/0!</v>
      </c>
    </row>
    <row r="254" spans="2:8" ht="15.45" x14ac:dyDescent="0.3">
      <c r="B254" s="9">
        <v>32342</v>
      </c>
      <c r="C254" s="71" t="s">
        <v>96</v>
      </c>
      <c r="D254" s="72">
        <v>8000</v>
      </c>
      <c r="E254" s="72"/>
      <c r="F254" s="72"/>
      <c r="G254" s="11">
        <f t="shared" si="9"/>
        <v>0</v>
      </c>
      <c r="H254" s="11" t="e">
        <f t="shared" si="10"/>
        <v>#DIV/0!</v>
      </c>
    </row>
    <row r="255" spans="2:8" ht="15.45" x14ac:dyDescent="0.3">
      <c r="B255" s="9">
        <v>323491</v>
      </c>
      <c r="C255" s="71" t="s">
        <v>141</v>
      </c>
      <c r="D255" s="72">
        <v>20000</v>
      </c>
      <c r="E255" s="72"/>
      <c r="F255" s="72"/>
      <c r="G255" s="11">
        <f t="shared" si="9"/>
        <v>0</v>
      </c>
      <c r="H255" s="11" t="e">
        <f t="shared" si="10"/>
        <v>#DIV/0!</v>
      </c>
    </row>
    <row r="256" spans="2:8" ht="15.45" x14ac:dyDescent="0.3">
      <c r="B256" s="9">
        <v>32353</v>
      </c>
      <c r="C256" s="71" t="s">
        <v>280</v>
      </c>
      <c r="D256" s="72">
        <v>30000</v>
      </c>
      <c r="E256" s="72"/>
      <c r="F256" s="72"/>
      <c r="G256" s="11">
        <f t="shared" si="9"/>
        <v>0</v>
      </c>
      <c r="H256" s="11" t="e">
        <f t="shared" si="10"/>
        <v>#DIV/0!</v>
      </c>
    </row>
    <row r="257" spans="2:8" ht="15.45" hidden="1" x14ac:dyDescent="0.3">
      <c r="B257" s="9"/>
      <c r="C257" s="71"/>
      <c r="D257" s="72"/>
      <c r="E257" s="72"/>
      <c r="F257" s="72"/>
      <c r="G257" s="11" t="e">
        <f t="shared" si="9"/>
        <v>#DIV/0!</v>
      </c>
      <c r="H257" s="11" t="e">
        <f t="shared" si="10"/>
        <v>#DIV/0!</v>
      </c>
    </row>
    <row r="258" spans="2:8" ht="15.45" x14ac:dyDescent="0.3">
      <c r="B258" s="9">
        <v>32362</v>
      </c>
      <c r="C258" s="71" t="s">
        <v>261</v>
      </c>
      <c r="D258" s="72">
        <v>5000</v>
      </c>
      <c r="E258" s="72"/>
      <c r="F258" s="72"/>
      <c r="G258" s="11"/>
      <c r="H258" s="11"/>
    </row>
    <row r="259" spans="2:8" ht="15.45" x14ac:dyDescent="0.3">
      <c r="B259" s="9">
        <v>32373</v>
      </c>
      <c r="C259" s="71" t="s">
        <v>344</v>
      </c>
      <c r="D259" s="72">
        <v>10000</v>
      </c>
      <c r="E259" s="72"/>
      <c r="F259" s="72"/>
      <c r="G259" s="11"/>
      <c r="H259" s="11"/>
    </row>
    <row r="260" spans="2:8" ht="15.45" x14ac:dyDescent="0.3">
      <c r="B260" s="9">
        <v>32373</v>
      </c>
      <c r="C260" s="71" t="s">
        <v>225</v>
      </c>
      <c r="D260" s="72">
        <v>30000</v>
      </c>
      <c r="E260" s="72"/>
      <c r="F260" s="72"/>
      <c r="G260" s="11"/>
      <c r="H260" s="11"/>
    </row>
    <row r="261" spans="2:8" ht="15.45" x14ac:dyDescent="0.3">
      <c r="B261" s="9">
        <v>32373</v>
      </c>
      <c r="C261" s="71" t="s">
        <v>244</v>
      </c>
      <c r="D261" s="72">
        <v>25000</v>
      </c>
      <c r="E261" s="72"/>
      <c r="F261" s="72"/>
      <c r="G261" s="11"/>
      <c r="H261" s="11"/>
    </row>
    <row r="262" spans="2:8" ht="15.45" x14ac:dyDescent="0.3">
      <c r="B262" s="9">
        <v>32379</v>
      </c>
      <c r="C262" s="71" t="s">
        <v>227</v>
      </c>
      <c r="D262" s="72">
        <v>70000</v>
      </c>
      <c r="E262" s="72"/>
      <c r="F262" s="72"/>
      <c r="G262" s="11"/>
      <c r="H262" s="11"/>
    </row>
    <row r="263" spans="2:8" ht="15.45" x14ac:dyDescent="0.3">
      <c r="B263" s="9">
        <v>32389</v>
      </c>
      <c r="C263" s="71" t="s">
        <v>281</v>
      </c>
      <c r="D263" s="72">
        <v>1000</v>
      </c>
      <c r="E263" s="72"/>
      <c r="F263" s="72"/>
      <c r="G263" s="11"/>
      <c r="H263" s="11"/>
    </row>
    <row r="264" spans="2:8" ht="15.45" x14ac:dyDescent="0.3">
      <c r="B264" s="9">
        <v>32399</v>
      </c>
      <c r="C264" s="71" t="s">
        <v>282</v>
      </c>
      <c r="D264" s="72">
        <v>50000</v>
      </c>
      <c r="E264" s="72"/>
      <c r="F264" s="72"/>
      <c r="G264" s="11">
        <f t="shared" si="9"/>
        <v>0</v>
      </c>
      <c r="H264" s="11" t="e">
        <f t="shared" si="10"/>
        <v>#DIV/0!</v>
      </c>
    </row>
    <row r="265" spans="2:8" ht="15.45" hidden="1" x14ac:dyDescent="0.3">
      <c r="B265" s="9"/>
      <c r="C265" s="71"/>
      <c r="D265" s="72"/>
      <c r="E265" s="72"/>
      <c r="F265" s="72"/>
      <c r="G265" s="11" t="e">
        <f t="shared" si="9"/>
        <v>#DIV/0!</v>
      </c>
      <c r="H265" s="11" t="e">
        <f t="shared" si="10"/>
        <v>#DIV/0!</v>
      </c>
    </row>
    <row r="266" spans="2:8" ht="15.45" hidden="1" x14ac:dyDescent="0.3">
      <c r="B266" s="9"/>
      <c r="C266" s="71"/>
      <c r="D266" s="72"/>
      <c r="E266" s="72"/>
      <c r="F266" s="72"/>
      <c r="G266" s="11" t="e">
        <f t="shared" si="9"/>
        <v>#DIV/0!</v>
      </c>
      <c r="H266" s="11" t="e">
        <f t="shared" si="10"/>
        <v>#DIV/0!</v>
      </c>
    </row>
    <row r="267" spans="2:8" ht="15" x14ac:dyDescent="0.3">
      <c r="B267" s="155">
        <v>324</v>
      </c>
      <c r="C267" s="55" t="s">
        <v>114</v>
      </c>
      <c r="D267" s="69">
        <f>SUM(D268+D269)</f>
        <v>25000</v>
      </c>
      <c r="E267" s="69"/>
      <c r="F267" s="69"/>
      <c r="G267" s="11"/>
      <c r="H267" s="11"/>
    </row>
    <row r="268" spans="2:8" ht="15.45" x14ac:dyDescent="0.3">
      <c r="B268" s="9">
        <v>32412</v>
      </c>
      <c r="C268" s="71" t="s">
        <v>231</v>
      </c>
      <c r="D268" s="72">
        <v>15000</v>
      </c>
      <c r="E268" s="72"/>
      <c r="F268" s="72"/>
      <c r="G268" s="11"/>
      <c r="H268" s="11"/>
    </row>
    <row r="269" spans="2:8" ht="15.45" x14ac:dyDescent="0.3">
      <c r="B269" s="9">
        <v>32431</v>
      </c>
      <c r="C269" s="71" t="s">
        <v>252</v>
      </c>
      <c r="D269" s="72">
        <v>10000</v>
      </c>
      <c r="E269" s="72"/>
      <c r="F269" s="72"/>
      <c r="G269" s="11"/>
      <c r="H269" s="11"/>
    </row>
    <row r="270" spans="2:8" ht="15" x14ac:dyDescent="0.3">
      <c r="B270" s="46">
        <v>329</v>
      </c>
      <c r="C270" s="55" t="s">
        <v>88</v>
      </c>
      <c r="D270" s="69">
        <f>SUM(D273:D288)</f>
        <v>301786</v>
      </c>
      <c r="E270" s="69"/>
      <c r="F270" s="69"/>
      <c r="G270" s="11">
        <f t="shared" si="9"/>
        <v>0</v>
      </c>
      <c r="H270" s="11" t="e">
        <f t="shared" si="10"/>
        <v>#DIV/0!</v>
      </c>
    </row>
    <row r="271" spans="2:8" ht="15" hidden="1" x14ac:dyDescent="0.3">
      <c r="B271" s="46"/>
      <c r="C271" s="55"/>
      <c r="D271" s="69"/>
      <c r="E271" s="69"/>
      <c r="F271" s="69"/>
      <c r="G271" s="11"/>
      <c r="H271" s="11"/>
    </row>
    <row r="272" spans="2:8" ht="15" hidden="1" x14ac:dyDescent="0.3">
      <c r="B272" s="46"/>
      <c r="C272" s="55"/>
      <c r="D272" s="69"/>
      <c r="E272" s="69"/>
      <c r="F272" s="69"/>
      <c r="G272" s="11"/>
      <c r="H272" s="11"/>
    </row>
    <row r="273" spans="2:8" ht="15.45" x14ac:dyDescent="0.3">
      <c r="B273" s="9">
        <v>3291</v>
      </c>
      <c r="C273" s="71" t="s">
        <v>142</v>
      </c>
      <c r="D273" s="72">
        <v>20000</v>
      </c>
      <c r="E273" s="72"/>
      <c r="F273" s="72"/>
      <c r="G273" s="11">
        <f t="shared" si="9"/>
        <v>0</v>
      </c>
      <c r="H273" s="11" t="e">
        <f t="shared" si="10"/>
        <v>#DIV/0!</v>
      </c>
    </row>
    <row r="274" spans="2:8" ht="15.45" x14ac:dyDescent="0.3">
      <c r="B274" s="152">
        <v>32931</v>
      </c>
      <c r="C274" s="71" t="s">
        <v>89</v>
      </c>
      <c r="D274" s="72">
        <v>20000</v>
      </c>
      <c r="E274" s="72"/>
      <c r="F274" s="72"/>
      <c r="G274" s="11">
        <f t="shared" si="9"/>
        <v>0</v>
      </c>
      <c r="H274" s="11" t="e">
        <f t="shared" si="10"/>
        <v>#DIV/0!</v>
      </c>
    </row>
    <row r="275" spans="2:8" ht="15.45" hidden="1" x14ac:dyDescent="0.3">
      <c r="B275" s="9">
        <v>32941</v>
      </c>
      <c r="C275" s="71" t="s">
        <v>143</v>
      </c>
      <c r="D275" s="72">
        <v>0</v>
      </c>
      <c r="E275" s="72"/>
      <c r="F275" s="72"/>
      <c r="G275" s="11" t="e">
        <f t="shared" ref="G275:H282" si="11">(E275/D275)*100</f>
        <v>#DIV/0!</v>
      </c>
      <c r="H275" s="11" t="e">
        <f t="shared" si="11"/>
        <v>#DIV/0!</v>
      </c>
    </row>
    <row r="276" spans="2:8" ht="15.45" hidden="1" x14ac:dyDescent="0.3">
      <c r="B276" s="9">
        <v>32951</v>
      </c>
      <c r="C276" s="71" t="s">
        <v>144</v>
      </c>
      <c r="D276" s="72">
        <v>0</v>
      </c>
      <c r="E276" s="72"/>
      <c r="F276" s="72"/>
      <c r="G276" s="11" t="e">
        <f t="shared" si="11"/>
        <v>#DIV/0!</v>
      </c>
      <c r="H276" s="11" t="e">
        <f t="shared" si="11"/>
        <v>#DIV/0!</v>
      </c>
    </row>
    <row r="277" spans="2:8" ht="15.45" x14ac:dyDescent="0.3">
      <c r="B277" s="9">
        <v>32931</v>
      </c>
      <c r="C277" s="71" t="s">
        <v>276</v>
      </c>
      <c r="D277" s="72">
        <v>20000</v>
      </c>
      <c r="E277" s="72"/>
      <c r="F277" s="72"/>
      <c r="G277" s="11">
        <f t="shared" si="11"/>
        <v>0</v>
      </c>
      <c r="H277" s="11"/>
    </row>
    <row r="278" spans="2:8" ht="15.45" x14ac:dyDescent="0.3">
      <c r="B278" s="9">
        <v>32941</v>
      </c>
      <c r="C278" s="71" t="s">
        <v>251</v>
      </c>
      <c r="D278" s="72">
        <v>20000</v>
      </c>
      <c r="E278" s="72"/>
      <c r="F278" s="72"/>
      <c r="G278" s="11">
        <f t="shared" si="11"/>
        <v>0</v>
      </c>
      <c r="H278" s="11"/>
    </row>
    <row r="279" spans="2:8" ht="15.45" x14ac:dyDescent="0.3">
      <c r="B279" s="9">
        <v>32951</v>
      </c>
      <c r="C279" s="71" t="s">
        <v>144</v>
      </c>
      <c r="D279" s="72">
        <v>2000</v>
      </c>
      <c r="E279" s="72"/>
      <c r="F279" s="72"/>
      <c r="G279" s="11">
        <f t="shared" si="11"/>
        <v>0</v>
      </c>
      <c r="H279" s="11"/>
    </row>
    <row r="280" spans="2:8" ht="15.45" x14ac:dyDescent="0.3">
      <c r="B280" s="9">
        <v>32953</v>
      </c>
      <c r="C280" s="71" t="s">
        <v>145</v>
      </c>
      <c r="D280" s="72">
        <v>1000</v>
      </c>
      <c r="E280" s="72"/>
      <c r="F280" s="72"/>
      <c r="G280" s="11">
        <f t="shared" si="11"/>
        <v>0</v>
      </c>
      <c r="H280" s="11" t="e">
        <f t="shared" si="11"/>
        <v>#DIV/0!</v>
      </c>
    </row>
    <row r="281" spans="2:8" ht="15.45" x14ac:dyDescent="0.3">
      <c r="B281" s="9">
        <v>32954</v>
      </c>
      <c r="C281" s="71" t="s">
        <v>217</v>
      </c>
      <c r="D281" s="72">
        <v>1000</v>
      </c>
      <c r="E281" s="72"/>
      <c r="F281" s="72"/>
      <c r="G281" s="11">
        <f t="shared" si="11"/>
        <v>0</v>
      </c>
      <c r="H281" s="11"/>
    </row>
    <row r="282" spans="2:8" ht="15.45" x14ac:dyDescent="0.3">
      <c r="B282" s="9">
        <v>32991</v>
      </c>
      <c r="C282" s="71" t="s">
        <v>146</v>
      </c>
      <c r="D282" s="72">
        <v>5000</v>
      </c>
      <c r="E282" s="72"/>
      <c r="F282" s="72"/>
      <c r="G282" s="11">
        <f t="shared" si="11"/>
        <v>0</v>
      </c>
      <c r="H282" s="11" t="e">
        <f t="shared" si="11"/>
        <v>#DIV/0!</v>
      </c>
    </row>
    <row r="283" spans="2:8" ht="15.45" x14ac:dyDescent="0.3">
      <c r="B283" s="9">
        <v>32992</v>
      </c>
      <c r="C283" s="71" t="s">
        <v>277</v>
      </c>
      <c r="D283" s="72">
        <v>110000</v>
      </c>
      <c r="E283" s="72"/>
      <c r="F283" s="72"/>
      <c r="G283" s="11">
        <f>(E283/D283)*100</f>
        <v>0</v>
      </c>
      <c r="H283" s="11" t="e">
        <f>(D283/E283)*100</f>
        <v>#DIV/0!</v>
      </c>
    </row>
    <row r="284" spans="2:8" ht="15.45" hidden="1" x14ac:dyDescent="0.3">
      <c r="B284" s="9"/>
      <c r="C284" s="71"/>
      <c r="D284" s="72"/>
      <c r="E284" s="72"/>
      <c r="F284" s="72"/>
      <c r="G284" s="11"/>
      <c r="H284" s="11"/>
    </row>
    <row r="285" spans="2:8" ht="15.45" hidden="1" x14ac:dyDescent="0.3">
      <c r="B285" s="9">
        <v>32996</v>
      </c>
      <c r="C285" s="71" t="s">
        <v>206</v>
      </c>
      <c r="D285" s="72"/>
      <c r="E285" s="72"/>
      <c r="F285" s="72"/>
      <c r="G285" s="11"/>
      <c r="H285" s="11"/>
    </row>
    <row r="286" spans="2:8" ht="15.45" x14ac:dyDescent="0.3">
      <c r="B286" s="9">
        <v>32994</v>
      </c>
      <c r="C286" s="71" t="s">
        <v>222</v>
      </c>
      <c r="D286" s="72">
        <v>5000</v>
      </c>
      <c r="E286" s="72"/>
      <c r="F286" s="72"/>
      <c r="G286" s="11"/>
      <c r="H286" s="11"/>
    </row>
    <row r="287" spans="2:8" ht="15.45" x14ac:dyDescent="0.3">
      <c r="B287" s="190">
        <v>32999</v>
      </c>
      <c r="C287" s="191" t="s">
        <v>321</v>
      </c>
      <c r="D287" s="192">
        <v>47786</v>
      </c>
      <c r="E287" s="72"/>
      <c r="F287" s="72"/>
      <c r="G287" s="11"/>
      <c r="H287" s="11"/>
    </row>
    <row r="288" spans="2:8" ht="15.45" x14ac:dyDescent="0.3">
      <c r="B288" s="9">
        <v>32999</v>
      </c>
      <c r="C288" s="71" t="s">
        <v>88</v>
      </c>
      <c r="D288" s="72">
        <v>50000</v>
      </c>
      <c r="E288" s="72"/>
      <c r="F288" s="72"/>
      <c r="G288" s="11">
        <f t="shared" si="9"/>
        <v>0</v>
      </c>
      <c r="H288" s="11" t="e">
        <f t="shared" si="10"/>
        <v>#DIV/0!</v>
      </c>
    </row>
    <row r="289" spans="2:8" ht="15" x14ac:dyDescent="0.3">
      <c r="B289" s="49">
        <v>34</v>
      </c>
      <c r="C289" s="54" t="s">
        <v>90</v>
      </c>
      <c r="D289" s="129">
        <f>SUM(D290)</f>
        <v>12000</v>
      </c>
      <c r="E289" s="129">
        <v>12000</v>
      </c>
      <c r="F289" s="129">
        <v>12000</v>
      </c>
      <c r="G289" s="38">
        <f t="shared" si="9"/>
        <v>100</v>
      </c>
      <c r="H289" s="38">
        <f t="shared" si="10"/>
        <v>100</v>
      </c>
    </row>
    <row r="290" spans="2:8" ht="15" x14ac:dyDescent="0.3">
      <c r="B290" s="46">
        <v>343</v>
      </c>
      <c r="C290" s="55" t="s">
        <v>91</v>
      </c>
      <c r="D290" s="69">
        <f>SUM(D291:D293)</f>
        <v>12000</v>
      </c>
      <c r="E290" s="69"/>
      <c r="F290" s="69"/>
      <c r="G290" s="11">
        <f t="shared" si="9"/>
        <v>0</v>
      </c>
      <c r="H290" s="11" t="e">
        <f t="shared" si="10"/>
        <v>#DIV/0!</v>
      </c>
    </row>
    <row r="291" spans="2:8" ht="15.45" x14ac:dyDescent="0.3">
      <c r="B291" s="70">
        <v>3431</v>
      </c>
      <c r="C291" s="71" t="s">
        <v>147</v>
      </c>
      <c r="D291" s="72">
        <v>8000</v>
      </c>
      <c r="E291" s="72"/>
      <c r="F291" s="72"/>
      <c r="G291" s="11">
        <f>(E291/D291)*100</f>
        <v>0</v>
      </c>
      <c r="H291" s="11" t="e">
        <f>(F291/E291)*100</f>
        <v>#DIV/0!</v>
      </c>
    </row>
    <row r="292" spans="2:8" ht="15.45" x14ac:dyDescent="0.3">
      <c r="B292" s="70">
        <v>34333</v>
      </c>
      <c r="C292" s="71" t="s">
        <v>148</v>
      </c>
      <c r="D292" s="72">
        <v>2000</v>
      </c>
      <c r="E292" s="72"/>
      <c r="F292" s="72"/>
      <c r="G292" s="11">
        <f>(E292/D292)*100</f>
        <v>0</v>
      </c>
      <c r="H292" s="11" t="e">
        <f>(F292/E292)*100</f>
        <v>#DIV/0!</v>
      </c>
    </row>
    <row r="293" spans="2:8" ht="15.45" x14ac:dyDescent="0.3">
      <c r="B293" s="9">
        <v>34349</v>
      </c>
      <c r="C293" s="71" t="s">
        <v>149</v>
      </c>
      <c r="D293" s="72">
        <v>2000</v>
      </c>
      <c r="E293" s="72"/>
      <c r="F293" s="72"/>
      <c r="G293" s="77">
        <f t="shared" si="9"/>
        <v>0</v>
      </c>
      <c r="H293" s="77" t="e">
        <f t="shared" si="10"/>
        <v>#DIV/0!</v>
      </c>
    </row>
    <row r="294" spans="2:8" ht="15" x14ac:dyDescent="0.3">
      <c r="B294" s="49">
        <v>38</v>
      </c>
      <c r="C294" s="54" t="s">
        <v>345</v>
      </c>
      <c r="D294" s="129">
        <f>SUM(D295)</f>
        <v>20000</v>
      </c>
      <c r="E294" s="129">
        <v>20000</v>
      </c>
      <c r="F294" s="129">
        <v>20000</v>
      </c>
      <c r="G294" s="38">
        <f t="shared" si="9"/>
        <v>100</v>
      </c>
      <c r="H294" s="38">
        <f t="shared" si="10"/>
        <v>100</v>
      </c>
    </row>
    <row r="295" spans="2:8" ht="15" x14ac:dyDescent="0.3">
      <c r="B295" s="46">
        <v>381</v>
      </c>
      <c r="C295" s="55" t="s">
        <v>70</v>
      </c>
      <c r="D295" s="69">
        <f>SUM(D296+D297)</f>
        <v>20000</v>
      </c>
      <c r="E295" s="69"/>
      <c r="F295" s="69"/>
      <c r="G295" s="11">
        <f t="shared" si="9"/>
        <v>0</v>
      </c>
      <c r="H295" s="11" t="e">
        <f t="shared" si="10"/>
        <v>#DIV/0!</v>
      </c>
    </row>
    <row r="296" spans="2:8" ht="15.45" hidden="1" x14ac:dyDescent="0.3">
      <c r="B296" s="70">
        <v>381153</v>
      </c>
      <c r="C296" s="71" t="s">
        <v>223</v>
      </c>
      <c r="D296" s="72">
        <v>0</v>
      </c>
      <c r="E296" s="69"/>
      <c r="F296" s="72"/>
      <c r="G296" s="11"/>
      <c r="H296" s="11"/>
    </row>
    <row r="297" spans="2:8" ht="15.45" x14ac:dyDescent="0.3">
      <c r="B297" s="9">
        <v>38119</v>
      </c>
      <c r="C297" s="71" t="s">
        <v>150</v>
      </c>
      <c r="D297" s="72">
        <v>20000</v>
      </c>
      <c r="E297" s="72"/>
      <c r="F297" s="72"/>
      <c r="G297" s="77">
        <f t="shared" si="9"/>
        <v>0</v>
      </c>
      <c r="H297" s="77" t="e">
        <f t="shared" si="10"/>
        <v>#DIV/0!</v>
      </c>
    </row>
    <row r="298" spans="2:8" ht="28.3" x14ac:dyDescent="0.3">
      <c r="B298" s="78"/>
      <c r="C298" s="79" t="s">
        <v>92</v>
      </c>
      <c r="D298" s="67"/>
      <c r="E298" s="67"/>
      <c r="F298" s="67"/>
      <c r="G298" s="67"/>
      <c r="H298" s="67"/>
    </row>
    <row r="299" spans="2:8" ht="15" x14ac:dyDescent="0.3">
      <c r="B299" s="78"/>
      <c r="C299" s="79" t="s">
        <v>128</v>
      </c>
      <c r="D299" s="64">
        <f>SUM(D300)</f>
        <v>820000</v>
      </c>
      <c r="E299" s="64"/>
      <c r="F299" s="64"/>
      <c r="G299" s="74">
        <f t="shared" ref="G299:H311" si="12">(E299/D299)*100</f>
        <v>0</v>
      </c>
      <c r="H299" s="74" t="e">
        <f t="shared" si="12"/>
        <v>#DIV/0!</v>
      </c>
    </row>
    <row r="300" spans="2:8" ht="15" x14ac:dyDescent="0.3">
      <c r="B300" s="114">
        <v>4</v>
      </c>
      <c r="C300" s="122" t="s">
        <v>349</v>
      </c>
      <c r="D300" s="123">
        <f>SUM(D301+D303)</f>
        <v>820000</v>
      </c>
      <c r="E300" s="123"/>
      <c r="F300" s="123"/>
      <c r="G300" s="116">
        <f t="shared" si="12"/>
        <v>0</v>
      </c>
      <c r="H300" s="116" t="e">
        <f t="shared" si="12"/>
        <v>#DIV/0!</v>
      </c>
    </row>
    <row r="301" spans="2:8" ht="15" x14ac:dyDescent="0.3">
      <c r="B301" s="46">
        <v>41</v>
      </c>
      <c r="C301" s="55" t="s">
        <v>350</v>
      </c>
      <c r="D301" s="69">
        <f>SUM(D302)</f>
        <v>100000</v>
      </c>
      <c r="E301" s="69">
        <v>100000</v>
      </c>
      <c r="F301" s="69">
        <v>100000</v>
      </c>
      <c r="G301" s="11">
        <f>(E301/D301)*100</f>
        <v>100</v>
      </c>
      <c r="H301" s="11">
        <f>(F301/E301)*100</f>
        <v>100</v>
      </c>
    </row>
    <row r="302" spans="2:8" ht="15.45" x14ac:dyDescent="0.3">
      <c r="B302" s="70">
        <v>4111</v>
      </c>
      <c r="C302" s="71" t="s">
        <v>347</v>
      </c>
      <c r="D302" s="72">
        <v>100000</v>
      </c>
      <c r="E302" s="72"/>
      <c r="F302" s="72"/>
      <c r="G302" s="11">
        <f>(E302/D302)*100</f>
        <v>0</v>
      </c>
      <c r="H302" s="11" t="e">
        <f>(F302/E302)*100</f>
        <v>#DIV/0!</v>
      </c>
    </row>
    <row r="303" spans="2:8" ht="15" x14ac:dyDescent="0.3">
      <c r="B303" s="46">
        <v>42</v>
      </c>
      <c r="C303" s="55" t="s">
        <v>351</v>
      </c>
      <c r="D303" s="69">
        <f>SUM(D304)</f>
        <v>720000</v>
      </c>
      <c r="E303" s="69">
        <v>353000</v>
      </c>
      <c r="F303" s="69">
        <v>353000</v>
      </c>
      <c r="G303" s="11">
        <f t="shared" si="12"/>
        <v>49.027777777777779</v>
      </c>
      <c r="H303" s="11">
        <f t="shared" si="12"/>
        <v>100</v>
      </c>
    </row>
    <row r="304" spans="2:8" ht="15" x14ac:dyDescent="0.3">
      <c r="B304" s="46">
        <v>422</v>
      </c>
      <c r="C304" s="55" t="s">
        <v>352</v>
      </c>
      <c r="D304" s="69">
        <f>SUM(D305:D311)</f>
        <v>720000</v>
      </c>
      <c r="E304" s="69"/>
      <c r="F304" s="69"/>
      <c r="G304" s="11">
        <f t="shared" si="12"/>
        <v>0</v>
      </c>
      <c r="H304" s="11" t="e">
        <f t="shared" si="12"/>
        <v>#DIV/0!</v>
      </c>
    </row>
    <row r="305" spans="2:8" ht="15.45" x14ac:dyDescent="0.3">
      <c r="B305" s="9">
        <v>421</v>
      </c>
      <c r="C305" s="71" t="s">
        <v>346</v>
      </c>
      <c r="D305" s="72">
        <v>120000</v>
      </c>
      <c r="E305" s="69"/>
      <c r="F305" s="69"/>
      <c r="G305" s="11"/>
      <c r="H305" s="11"/>
    </row>
    <row r="306" spans="2:8" ht="15.45" x14ac:dyDescent="0.3">
      <c r="B306" s="9">
        <v>4221</v>
      </c>
      <c r="C306" s="71" t="s">
        <v>151</v>
      </c>
      <c r="D306" s="72">
        <v>50000</v>
      </c>
      <c r="E306" s="72"/>
      <c r="F306" s="72"/>
      <c r="G306" s="77">
        <f t="shared" si="12"/>
        <v>0</v>
      </c>
      <c r="H306" s="77" t="e">
        <f t="shared" si="12"/>
        <v>#DIV/0!</v>
      </c>
    </row>
    <row r="307" spans="2:8" ht="15.45" x14ac:dyDescent="0.3">
      <c r="B307" s="9">
        <v>42219</v>
      </c>
      <c r="C307" s="71" t="s">
        <v>348</v>
      </c>
      <c r="D307" s="72">
        <v>5000</v>
      </c>
      <c r="E307" s="72"/>
      <c r="F307" s="72"/>
      <c r="G307" s="77"/>
      <c r="H307" s="77"/>
    </row>
    <row r="308" spans="2:8" ht="15.45" x14ac:dyDescent="0.3">
      <c r="B308" s="9">
        <v>42219</v>
      </c>
      <c r="C308" s="71" t="s">
        <v>315</v>
      </c>
      <c r="D308" s="72">
        <v>300000</v>
      </c>
      <c r="E308" s="72"/>
      <c r="F308" s="72"/>
      <c r="G308" s="77"/>
      <c r="H308" s="77"/>
    </row>
    <row r="309" spans="2:8" ht="15.45" x14ac:dyDescent="0.3">
      <c r="B309" s="9">
        <v>42273</v>
      </c>
      <c r="C309" s="71" t="s">
        <v>154</v>
      </c>
      <c r="D309" s="72">
        <v>110000</v>
      </c>
      <c r="E309" s="72"/>
      <c r="F309" s="72"/>
      <c r="G309" s="77">
        <f t="shared" si="12"/>
        <v>0</v>
      </c>
      <c r="H309" s="77" t="e">
        <f t="shared" si="12"/>
        <v>#DIV/0!</v>
      </c>
    </row>
    <row r="310" spans="2:8" ht="15.45" x14ac:dyDescent="0.3">
      <c r="B310" s="9">
        <v>422730</v>
      </c>
      <c r="C310" s="71" t="s">
        <v>232</v>
      </c>
      <c r="D310" s="72">
        <v>5000</v>
      </c>
      <c r="E310" s="72"/>
      <c r="F310" s="72"/>
      <c r="G310" s="77">
        <f t="shared" si="12"/>
        <v>0</v>
      </c>
      <c r="H310" s="77"/>
    </row>
    <row r="311" spans="2:8" ht="15.45" x14ac:dyDescent="0.3">
      <c r="B311" s="9">
        <v>4264</v>
      </c>
      <c r="C311" s="71" t="s">
        <v>152</v>
      </c>
      <c r="D311" s="72">
        <v>130000</v>
      </c>
      <c r="E311" s="72"/>
      <c r="F311" s="72"/>
      <c r="G311" s="77">
        <f t="shared" si="12"/>
        <v>0</v>
      </c>
      <c r="H311" s="77" t="e">
        <f t="shared" si="12"/>
        <v>#DIV/0!</v>
      </c>
    </row>
    <row r="312" spans="2:8" ht="24.9" x14ac:dyDescent="0.3">
      <c r="B312" s="80"/>
      <c r="C312" s="60" t="s">
        <v>153</v>
      </c>
      <c r="D312" s="75"/>
      <c r="E312" s="75"/>
      <c r="F312" s="75"/>
      <c r="G312" s="75"/>
      <c r="H312" s="75"/>
    </row>
    <row r="313" spans="2:8" ht="24.9" x14ac:dyDescent="0.3">
      <c r="B313" s="80"/>
      <c r="C313" s="57" t="s">
        <v>155</v>
      </c>
      <c r="D313" s="61">
        <f>SUM(D316+D327+D347+D359)</f>
        <v>11960377</v>
      </c>
      <c r="E313" s="61"/>
      <c r="F313" s="61"/>
      <c r="G313" s="62">
        <f>(E313/D313)*100</f>
        <v>0</v>
      </c>
      <c r="H313" s="62" t="e">
        <f>(F313/E313)*100</f>
        <v>#DIV/0!</v>
      </c>
    </row>
    <row r="314" spans="2:8" ht="15" x14ac:dyDescent="0.3">
      <c r="B314" s="78"/>
      <c r="C314" s="63" t="s">
        <v>93</v>
      </c>
      <c r="D314" s="64"/>
      <c r="E314" s="64"/>
      <c r="F314" s="64"/>
      <c r="G314" s="64"/>
      <c r="H314" s="64"/>
    </row>
    <row r="315" spans="2:8" ht="24.9" x14ac:dyDescent="0.3">
      <c r="B315" s="78"/>
      <c r="C315" s="63" t="s">
        <v>94</v>
      </c>
      <c r="D315" s="76"/>
      <c r="E315" s="76"/>
      <c r="F315" s="76"/>
      <c r="G315" s="76"/>
      <c r="H315" s="76"/>
    </row>
    <row r="316" spans="2:8" ht="15" x14ac:dyDescent="0.3">
      <c r="B316" s="114">
        <v>3</v>
      </c>
      <c r="C316" s="122" t="s">
        <v>39</v>
      </c>
      <c r="D316" s="123">
        <f>SUM(D317)</f>
        <v>150000</v>
      </c>
      <c r="E316" s="123"/>
      <c r="F316" s="123"/>
      <c r="G316" s="116">
        <f t="shared" ref="G316:H327" si="13">(E316/D316)*100</f>
        <v>0</v>
      </c>
      <c r="H316" s="116" t="e">
        <f t="shared" si="13"/>
        <v>#DIV/0!</v>
      </c>
    </row>
    <row r="317" spans="2:8" ht="15" x14ac:dyDescent="0.3">
      <c r="B317" s="81">
        <v>32</v>
      </c>
      <c r="C317" s="82" t="s">
        <v>45</v>
      </c>
      <c r="D317" s="83">
        <f>(D318+D321)</f>
        <v>150000</v>
      </c>
      <c r="E317" s="83">
        <v>100000</v>
      </c>
      <c r="F317" s="83">
        <v>100000</v>
      </c>
      <c r="G317" s="11">
        <f t="shared" si="13"/>
        <v>66.666666666666657</v>
      </c>
      <c r="H317" s="11">
        <f t="shared" si="13"/>
        <v>100</v>
      </c>
    </row>
    <row r="318" spans="2:8" ht="15" x14ac:dyDescent="0.3">
      <c r="B318" s="81">
        <v>322</v>
      </c>
      <c r="C318" s="82" t="s">
        <v>81</v>
      </c>
      <c r="D318" s="83">
        <f>SUM(D319+D320)</f>
        <v>53000</v>
      </c>
      <c r="E318" s="83"/>
      <c r="F318" s="83"/>
      <c r="G318" s="11">
        <f t="shared" si="13"/>
        <v>0</v>
      </c>
      <c r="H318" s="11" t="e">
        <f t="shared" si="13"/>
        <v>#DIV/0!</v>
      </c>
    </row>
    <row r="319" spans="2:8" ht="15.45" x14ac:dyDescent="0.3">
      <c r="B319" s="161">
        <v>32231</v>
      </c>
      <c r="C319" s="162" t="s">
        <v>353</v>
      </c>
      <c r="D319" s="163">
        <v>3000</v>
      </c>
      <c r="E319" s="163"/>
      <c r="F319" s="163"/>
      <c r="G319" s="11"/>
      <c r="H319" s="11"/>
    </row>
    <row r="320" spans="2:8" ht="15.45" x14ac:dyDescent="0.3">
      <c r="B320" s="9">
        <v>322311</v>
      </c>
      <c r="C320" s="71" t="s">
        <v>354</v>
      </c>
      <c r="D320" s="72">
        <v>50000</v>
      </c>
      <c r="E320" s="72"/>
      <c r="F320" s="72"/>
      <c r="G320" s="77">
        <f t="shared" si="13"/>
        <v>0</v>
      </c>
      <c r="H320" s="77" t="e">
        <f t="shared" si="13"/>
        <v>#DIV/0!</v>
      </c>
    </row>
    <row r="321" spans="2:8" ht="15.45" x14ac:dyDescent="0.3">
      <c r="B321" s="46">
        <v>323</v>
      </c>
      <c r="C321" s="71" t="s">
        <v>95</v>
      </c>
      <c r="D321" s="69">
        <f>SUM(D322:D326)</f>
        <v>97000</v>
      </c>
      <c r="E321" s="69"/>
      <c r="F321" s="69"/>
      <c r="G321" s="11">
        <f t="shared" si="13"/>
        <v>0</v>
      </c>
      <c r="H321" s="11" t="e">
        <f t="shared" si="13"/>
        <v>#DIV/0!</v>
      </c>
    </row>
    <row r="322" spans="2:8" ht="15.45" x14ac:dyDescent="0.3">
      <c r="B322" s="9">
        <v>323211</v>
      </c>
      <c r="C322" s="71" t="s">
        <v>355</v>
      </c>
      <c r="D322" s="72">
        <v>30000</v>
      </c>
      <c r="E322" s="72"/>
      <c r="F322" s="72"/>
      <c r="G322" s="11"/>
      <c r="H322" s="11"/>
    </row>
    <row r="323" spans="2:8" ht="15.45" x14ac:dyDescent="0.3">
      <c r="B323" s="9">
        <v>323210</v>
      </c>
      <c r="C323" s="71" t="s">
        <v>257</v>
      </c>
      <c r="D323" s="72">
        <v>15000</v>
      </c>
      <c r="E323" s="72"/>
      <c r="F323" s="72"/>
      <c r="G323" s="11"/>
      <c r="H323" s="11"/>
    </row>
    <row r="324" spans="2:8" ht="15.45" x14ac:dyDescent="0.3">
      <c r="B324" s="9">
        <v>323411</v>
      </c>
      <c r="C324" s="71" t="s">
        <v>258</v>
      </c>
      <c r="D324" s="72">
        <v>2000</v>
      </c>
      <c r="E324" s="72"/>
      <c r="F324" s="72"/>
      <c r="G324" s="11"/>
      <c r="H324" s="11"/>
    </row>
    <row r="325" spans="2:8" ht="15.45" x14ac:dyDescent="0.3">
      <c r="B325" s="9">
        <v>32349</v>
      </c>
      <c r="C325" s="71" t="s">
        <v>341</v>
      </c>
      <c r="D325" s="72">
        <v>50000</v>
      </c>
      <c r="E325" s="72"/>
      <c r="F325" s="72"/>
      <c r="G325" s="11"/>
      <c r="H325" s="11"/>
    </row>
    <row r="326" spans="2:8" ht="15.45" x14ac:dyDescent="0.3">
      <c r="B326" s="9">
        <v>323490</v>
      </c>
      <c r="C326" s="71" t="s">
        <v>259</v>
      </c>
      <c r="D326" s="72">
        <v>0</v>
      </c>
      <c r="E326" s="72"/>
      <c r="F326" s="72"/>
      <c r="G326" s="11"/>
      <c r="H326" s="11"/>
    </row>
    <row r="327" spans="2:8" ht="12.75" customHeight="1" x14ac:dyDescent="0.3">
      <c r="B327" s="78"/>
      <c r="C327" s="63" t="s">
        <v>156</v>
      </c>
      <c r="D327" s="204">
        <f>SUM(D335+D336)</f>
        <v>58000</v>
      </c>
      <c r="E327" s="204"/>
      <c r="F327" s="204"/>
      <c r="G327" s="74">
        <f t="shared" si="13"/>
        <v>0</v>
      </c>
      <c r="H327" s="74" t="e">
        <f t="shared" si="13"/>
        <v>#DIV/0!</v>
      </c>
    </row>
    <row r="328" spans="2:8" ht="15" x14ac:dyDescent="0.3">
      <c r="B328" s="78"/>
      <c r="C328" s="63" t="s">
        <v>157</v>
      </c>
      <c r="D328" s="205"/>
      <c r="E328" s="205"/>
      <c r="F328" s="205"/>
      <c r="G328" s="67"/>
      <c r="H328" s="67"/>
    </row>
    <row r="329" spans="2:8" ht="15" hidden="1" x14ac:dyDescent="0.3">
      <c r="B329" s="46"/>
      <c r="C329" s="55"/>
      <c r="D329" s="69"/>
      <c r="E329" s="69"/>
      <c r="F329" s="69"/>
      <c r="G329" s="11" t="e">
        <f t="shared" ref="G329:H332" si="14">(E329/D329)*100</f>
        <v>#DIV/0!</v>
      </c>
      <c r="H329" s="11" t="e">
        <f t="shared" si="14"/>
        <v>#DIV/0!</v>
      </c>
    </row>
    <row r="330" spans="2:8" ht="15" hidden="1" x14ac:dyDescent="0.3">
      <c r="C330" s="55"/>
      <c r="D330" s="69"/>
      <c r="E330" s="69"/>
      <c r="F330" s="69"/>
      <c r="G330" s="11" t="e">
        <f t="shared" si="14"/>
        <v>#DIV/0!</v>
      </c>
      <c r="H330" s="11" t="e">
        <f t="shared" si="14"/>
        <v>#DIV/0!</v>
      </c>
    </row>
    <row r="331" spans="2:8" ht="15" hidden="1" x14ac:dyDescent="0.3">
      <c r="B331" s="46"/>
      <c r="C331" s="55"/>
      <c r="D331" s="69"/>
      <c r="E331" s="69"/>
      <c r="F331" s="69"/>
      <c r="G331" s="11" t="e">
        <f t="shared" si="14"/>
        <v>#DIV/0!</v>
      </c>
      <c r="H331" s="11" t="e">
        <f t="shared" si="14"/>
        <v>#DIV/0!</v>
      </c>
    </row>
    <row r="332" spans="2:8" ht="15.45" hidden="1" x14ac:dyDescent="0.3">
      <c r="B332" s="9"/>
      <c r="C332" s="71"/>
      <c r="D332" s="72"/>
      <c r="E332" s="72"/>
      <c r="F332" s="72"/>
      <c r="G332" s="77" t="e">
        <f t="shared" si="14"/>
        <v>#DIV/0!</v>
      </c>
      <c r="H332" s="77" t="e">
        <f t="shared" si="14"/>
        <v>#DIV/0!</v>
      </c>
    </row>
    <row r="333" spans="2:8" ht="12.75" hidden="1" customHeight="1" x14ac:dyDescent="0.3">
      <c r="B333" s="9"/>
      <c r="C333" s="84"/>
      <c r="D333" s="202"/>
      <c r="E333" s="202"/>
      <c r="F333" s="202"/>
      <c r="G333" s="85"/>
      <c r="H333" s="86"/>
    </row>
    <row r="334" spans="2:8" ht="13.5" hidden="1" customHeight="1" x14ac:dyDescent="0.3">
      <c r="B334" s="9"/>
      <c r="C334" s="84"/>
      <c r="D334" s="203"/>
      <c r="E334" s="203"/>
      <c r="F334" s="203"/>
      <c r="G334" s="87"/>
      <c r="H334" s="88"/>
    </row>
    <row r="335" spans="2:8" ht="13.5" customHeight="1" x14ac:dyDescent="0.3">
      <c r="B335" s="158"/>
      <c r="C335" s="159"/>
      <c r="D335" s="160">
        <v>0</v>
      </c>
      <c r="E335" s="160"/>
      <c r="F335" s="160"/>
      <c r="G335" s="87"/>
      <c r="H335" s="88"/>
    </row>
    <row r="336" spans="2:8" ht="15" x14ac:dyDescent="0.3">
      <c r="B336" s="114">
        <v>3</v>
      </c>
      <c r="C336" s="122" t="s">
        <v>39</v>
      </c>
      <c r="D336" s="123">
        <f>SUM(D337)</f>
        <v>58000</v>
      </c>
      <c r="E336" s="123"/>
      <c r="F336" s="123"/>
      <c r="G336" s="116">
        <f t="shared" ref="G336:H338" si="15">(E336/D336)*100</f>
        <v>0</v>
      </c>
      <c r="H336" s="116" t="e">
        <f t="shared" si="15"/>
        <v>#DIV/0!</v>
      </c>
    </row>
    <row r="337" spans="2:8" ht="15" x14ac:dyDescent="0.3">
      <c r="B337" s="46">
        <v>32</v>
      </c>
      <c r="C337" s="55" t="s">
        <v>45</v>
      </c>
      <c r="D337" s="69">
        <f>SUM(D338)</f>
        <v>58000</v>
      </c>
      <c r="E337" s="69">
        <v>58000</v>
      </c>
      <c r="F337" s="69">
        <v>58000</v>
      </c>
      <c r="G337" s="11">
        <f t="shared" si="15"/>
        <v>100</v>
      </c>
      <c r="H337" s="11">
        <f t="shared" si="15"/>
        <v>100</v>
      </c>
    </row>
    <row r="338" spans="2:8" ht="15" x14ac:dyDescent="0.3">
      <c r="B338" s="46">
        <v>323</v>
      </c>
      <c r="C338" s="55" t="s">
        <v>87</v>
      </c>
      <c r="D338" s="69">
        <f>SUM(D339:D341)</f>
        <v>58000</v>
      </c>
      <c r="E338" s="69"/>
      <c r="F338" s="69"/>
      <c r="G338" s="11">
        <f t="shared" si="15"/>
        <v>0</v>
      </c>
      <c r="H338" s="11" t="e">
        <f t="shared" si="15"/>
        <v>#DIV/0!</v>
      </c>
    </row>
    <row r="339" spans="2:8" ht="15.45" x14ac:dyDescent="0.3">
      <c r="B339" s="70">
        <v>32343</v>
      </c>
      <c r="C339" s="71" t="s">
        <v>237</v>
      </c>
      <c r="D339" s="72">
        <v>40000</v>
      </c>
      <c r="E339" s="72"/>
      <c r="F339" s="72"/>
      <c r="G339" s="77"/>
      <c r="H339" s="77"/>
    </row>
    <row r="340" spans="2:8" ht="15.45" x14ac:dyDescent="0.3">
      <c r="B340" s="9">
        <v>32362</v>
      </c>
      <c r="C340" s="71" t="s">
        <v>158</v>
      </c>
      <c r="D340" s="72">
        <v>10000</v>
      </c>
      <c r="E340" s="72"/>
      <c r="F340" s="72"/>
      <c r="G340" s="77"/>
      <c r="H340" s="77"/>
    </row>
    <row r="341" spans="2:8" ht="15.45" x14ac:dyDescent="0.3">
      <c r="B341" s="9">
        <v>32369</v>
      </c>
      <c r="C341" s="71" t="s">
        <v>255</v>
      </c>
      <c r="D341" s="72">
        <v>8000</v>
      </c>
      <c r="E341" s="72"/>
      <c r="F341" s="72"/>
      <c r="G341" s="77"/>
      <c r="H341" s="77"/>
    </row>
    <row r="342" spans="2:8" ht="15.45" hidden="1" x14ac:dyDescent="0.3">
      <c r="B342" s="9">
        <v>381194</v>
      </c>
      <c r="C342" s="71" t="s">
        <v>204</v>
      </c>
      <c r="D342" s="72">
        <v>0</v>
      </c>
      <c r="E342" s="72"/>
      <c r="F342" s="72">
        <v>0</v>
      </c>
      <c r="G342" s="77" t="e">
        <f>(E342/D342)*100</f>
        <v>#DIV/0!</v>
      </c>
      <c r="H342" s="77" t="e">
        <f>(F342/E342)*100</f>
        <v>#DIV/0!</v>
      </c>
    </row>
    <row r="343" spans="2:8" ht="15" hidden="1" x14ac:dyDescent="0.3">
      <c r="B343" s="46"/>
      <c r="C343" s="55"/>
      <c r="D343" s="69"/>
      <c r="E343" s="69"/>
      <c r="F343" s="69"/>
      <c r="G343" s="77"/>
      <c r="H343" s="77"/>
    </row>
    <row r="344" spans="2:8" ht="15.45" hidden="1" x14ac:dyDescent="0.3">
      <c r="B344" s="9"/>
      <c r="C344" s="71"/>
      <c r="D344" s="72"/>
      <c r="E344" s="72"/>
      <c r="F344" s="72"/>
      <c r="G344" s="77" t="e">
        <f>(E344/D344)*100</f>
        <v>#DIV/0!</v>
      </c>
      <c r="H344" s="77" t="e">
        <f>(F344/E344)*100</f>
        <v>#DIV/0!</v>
      </c>
    </row>
    <row r="345" spans="2:8" ht="15" x14ac:dyDescent="0.3">
      <c r="B345" s="78"/>
      <c r="C345" s="63" t="s">
        <v>159</v>
      </c>
      <c r="D345" s="67"/>
      <c r="E345" s="67"/>
      <c r="F345" s="67"/>
      <c r="G345" s="67"/>
      <c r="H345" s="67"/>
    </row>
    <row r="346" spans="2:8" ht="24.9" x14ac:dyDescent="0.3">
      <c r="B346" s="78"/>
      <c r="C346" s="63" t="s">
        <v>97</v>
      </c>
      <c r="D346" s="64">
        <f>SUM(D347)</f>
        <v>120000</v>
      </c>
      <c r="E346" s="64"/>
      <c r="F346" s="64"/>
      <c r="G346" s="74">
        <f t="shared" ref="G346:H349" si="16">(E346/D346)*100</f>
        <v>0</v>
      </c>
      <c r="H346" s="74" t="e">
        <f t="shared" si="16"/>
        <v>#DIV/0!</v>
      </c>
    </row>
    <row r="347" spans="2:8" ht="15" x14ac:dyDescent="0.3">
      <c r="B347" s="114">
        <v>3</v>
      </c>
      <c r="C347" s="122" t="s">
        <v>39</v>
      </c>
      <c r="D347" s="123">
        <f>SUM(D348)</f>
        <v>120000</v>
      </c>
      <c r="E347" s="123"/>
      <c r="F347" s="123"/>
      <c r="G347" s="116">
        <f t="shared" si="16"/>
        <v>0</v>
      </c>
      <c r="H347" s="116" t="e">
        <f t="shared" si="16"/>
        <v>#DIV/0!</v>
      </c>
    </row>
    <row r="348" spans="2:8" ht="15" x14ac:dyDescent="0.3">
      <c r="B348" s="46">
        <v>32</v>
      </c>
      <c r="C348" s="55" t="s">
        <v>45</v>
      </c>
      <c r="D348" s="69">
        <f>SUM(D349)</f>
        <v>120000</v>
      </c>
      <c r="E348" s="69">
        <v>120000</v>
      </c>
      <c r="F348" s="69">
        <v>120000</v>
      </c>
      <c r="G348" s="11">
        <f t="shared" si="16"/>
        <v>100</v>
      </c>
      <c r="H348" s="11">
        <f t="shared" si="16"/>
        <v>100</v>
      </c>
    </row>
    <row r="349" spans="2:8" ht="15" x14ac:dyDescent="0.3">
      <c r="B349" s="46">
        <v>323</v>
      </c>
      <c r="C349" s="55" t="s">
        <v>87</v>
      </c>
      <c r="D349" s="69">
        <f>SUM(D350:D353)</f>
        <v>120000</v>
      </c>
      <c r="E349" s="69"/>
      <c r="F349" s="69"/>
      <c r="G349" s="11">
        <f t="shared" si="16"/>
        <v>0</v>
      </c>
      <c r="H349" s="11" t="e">
        <f t="shared" si="16"/>
        <v>#DIV/0!</v>
      </c>
    </row>
    <row r="350" spans="2:8" ht="15.45" x14ac:dyDescent="0.3">
      <c r="B350" s="201">
        <v>323290</v>
      </c>
      <c r="C350" s="199" t="s">
        <v>335</v>
      </c>
      <c r="D350" s="200">
        <v>50000</v>
      </c>
      <c r="E350" s="72"/>
      <c r="F350" s="72"/>
      <c r="G350" s="11">
        <f>(E350/D350)*100</f>
        <v>0</v>
      </c>
      <c r="H350" s="11" t="e">
        <f>(F350/E350)*100</f>
        <v>#DIV/0!</v>
      </c>
    </row>
    <row r="351" spans="2:8" ht="15.45" hidden="1" x14ac:dyDescent="0.3">
      <c r="B351" s="70">
        <v>323751</v>
      </c>
      <c r="C351" s="71" t="s">
        <v>212</v>
      </c>
      <c r="D351" s="72"/>
      <c r="E351" s="72"/>
      <c r="F351" s="72"/>
      <c r="G351" s="11"/>
      <c r="H351" s="11"/>
    </row>
    <row r="352" spans="2:8" ht="15.45" x14ac:dyDescent="0.3">
      <c r="B352" s="157">
        <v>323492</v>
      </c>
      <c r="C352" s="71" t="s">
        <v>343</v>
      </c>
      <c r="D352" s="72">
        <v>30000</v>
      </c>
      <c r="E352" s="72"/>
      <c r="F352" s="72"/>
      <c r="G352" s="11"/>
      <c r="H352" s="11"/>
    </row>
    <row r="353" spans="2:8" ht="15.45" x14ac:dyDescent="0.3">
      <c r="B353" s="70">
        <v>32375</v>
      </c>
      <c r="C353" s="71" t="s">
        <v>160</v>
      </c>
      <c r="D353" s="72">
        <v>40000</v>
      </c>
      <c r="E353" s="72"/>
      <c r="F353" s="72"/>
      <c r="G353" s="11">
        <f>(E353/D353)*100</f>
        <v>0</v>
      </c>
      <c r="H353" s="11" t="e">
        <f>(F353/E353)*100</f>
        <v>#DIV/0!</v>
      </c>
    </row>
    <row r="354" spans="2:8" ht="15.45" hidden="1" x14ac:dyDescent="0.3">
      <c r="B354" s="70">
        <v>323751</v>
      </c>
      <c r="C354" s="71" t="s">
        <v>213</v>
      </c>
      <c r="D354" s="72">
        <v>0</v>
      </c>
      <c r="E354" s="72"/>
      <c r="F354" s="72"/>
      <c r="G354" s="11"/>
      <c r="H354" s="11"/>
    </row>
    <row r="355" spans="2:8" ht="15.45" hidden="1" x14ac:dyDescent="0.3">
      <c r="B355" s="9">
        <v>32411</v>
      </c>
      <c r="C355" s="71" t="s">
        <v>161</v>
      </c>
      <c r="D355" s="72">
        <v>0</v>
      </c>
      <c r="E355" s="72"/>
      <c r="F355" s="72"/>
      <c r="G355" s="77" t="e">
        <f>(E355/D355)*100</f>
        <v>#DIV/0!</v>
      </c>
      <c r="H355" s="77" t="e">
        <f>(F355/E355)*100</f>
        <v>#DIV/0!</v>
      </c>
    </row>
    <row r="356" spans="2:8" ht="24.9" x14ac:dyDescent="0.3">
      <c r="B356" s="78"/>
      <c r="C356" s="63" t="s">
        <v>162</v>
      </c>
      <c r="D356" s="67"/>
      <c r="E356" s="67"/>
      <c r="F356" s="67"/>
      <c r="G356" s="67"/>
      <c r="H356" s="67"/>
    </row>
    <row r="357" spans="2:8" ht="15" x14ac:dyDescent="0.3">
      <c r="B357" s="78"/>
      <c r="C357" s="63" t="s">
        <v>98</v>
      </c>
      <c r="D357" s="64">
        <f>SUM(D359)</f>
        <v>11632377</v>
      </c>
      <c r="E357" s="64"/>
      <c r="F357" s="64"/>
      <c r="G357" s="74">
        <f>(E357/D357)*100</f>
        <v>0</v>
      </c>
      <c r="H357" s="74" t="e">
        <f>(F357/E357)*100</f>
        <v>#DIV/0!</v>
      </c>
    </row>
    <row r="358" spans="2:8" ht="24.9" x14ac:dyDescent="0.3">
      <c r="B358" s="78"/>
      <c r="C358" s="63" t="s">
        <v>99</v>
      </c>
      <c r="D358" s="76"/>
      <c r="E358" s="76"/>
      <c r="F358" s="76"/>
      <c r="G358" s="76"/>
      <c r="H358" s="76"/>
    </row>
    <row r="359" spans="2:8" ht="15" x14ac:dyDescent="0.3">
      <c r="B359" s="114">
        <v>4</v>
      </c>
      <c r="C359" s="122" t="s">
        <v>100</v>
      </c>
      <c r="D359" s="123">
        <f>SUM(D360)</f>
        <v>11632377</v>
      </c>
      <c r="E359" s="123"/>
      <c r="F359" s="123"/>
      <c r="G359" s="116">
        <f t="shared" ref="G359:G387" si="17">(E359/D359)*100</f>
        <v>0</v>
      </c>
      <c r="H359" s="116" t="e">
        <f t="shared" ref="H359:H387" si="18">(F359/E359)*100</f>
        <v>#DIV/0!</v>
      </c>
    </row>
    <row r="360" spans="2:8" ht="15" x14ac:dyDescent="0.3">
      <c r="B360" s="46">
        <v>42</v>
      </c>
      <c r="C360" s="55" t="s">
        <v>101</v>
      </c>
      <c r="D360" s="69">
        <f>SUM(D361)</f>
        <v>11632377</v>
      </c>
      <c r="E360" s="69">
        <v>10049000</v>
      </c>
      <c r="F360" s="69">
        <v>10069000</v>
      </c>
      <c r="G360" s="11">
        <f t="shared" si="17"/>
        <v>86.388190479039665</v>
      </c>
      <c r="H360" s="11">
        <f t="shared" si="18"/>
        <v>100.19902477858493</v>
      </c>
    </row>
    <row r="361" spans="2:8" ht="15" x14ac:dyDescent="0.3">
      <c r="B361" s="46">
        <v>421</v>
      </c>
      <c r="C361" s="55" t="s">
        <v>102</v>
      </c>
      <c r="D361" s="69">
        <f>SUM(D362:D383)</f>
        <v>11632377</v>
      </c>
      <c r="E361" s="69"/>
      <c r="F361" s="69"/>
      <c r="G361" s="11">
        <f t="shared" si="17"/>
        <v>0</v>
      </c>
      <c r="H361" s="11" t="e">
        <f t="shared" si="18"/>
        <v>#DIV/0!</v>
      </c>
    </row>
    <row r="362" spans="2:8" ht="15.45" x14ac:dyDescent="0.3">
      <c r="B362" s="9">
        <v>42129</v>
      </c>
      <c r="C362" s="71" t="s">
        <v>163</v>
      </c>
      <c r="D362" s="72">
        <v>22377</v>
      </c>
      <c r="E362" s="72"/>
      <c r="F362" s="72"/>
      <c r="G362" s="77">
        <f t="shared" si="17"/>
        <v>0</v>
      </c>
      <c r="H362" s="77" t="e">
        <f t="shared" si="18"/>
        <v>#DIV/0!</v>
      </c>
    </row>
    <row r="363" spans="2:8" ht="15.45" x14ac:dyDescent="0.3">
      <c r="B363" s="9">
        <v>42129</v>
      </c>
      <c r="C363" s="71" t="s">
        <v>359</v>
      </c>
      <c r="D363" s="72">
        <v>50000</v>
      </c>
      <c r="E363" s="72"/>
      <c r="F363" s="72"/>
      <c r="G363" s="77"/>
      <c r="H363" s="77"/>
    </row>
    <row r="364" spans="2:8" ht="15.45" x14ac:dyDescent="0.3">
      <c r="B364" s="9">
        <v>42129</v>
      </c>
      <c r="C364" s="71" t="s">
        <v>337</v>
      </c>
      <c r="D364" s="72">
        <v>400000</v>
      </c>
      <c r="E364" s="72"/>
      <c r="F364" s="72"/>
      <c r="G364" s="77"/>
      <c r="H364" s="77"/>
    </row>
    <row r="365" spans="2:8" ht="15.45" x14ac:dyDescent="0.3">
      <c r="B365" s="9">
        <v>42129</v>
      </c>
      <c r="C365" s="71" t="s">
        <v>360</v>
      </c>
      <c r="D365" s="72">
        <v>300000</v>
      </c>
      <c r="E365" s="72"/>
      <c r="F365" s="72"/>
      <c r="G365" s="77"/>
      <c r="H365" s="77"/>
    </row>
    <row r="366" spans="2:8" ht="15.45" x14ac:dyDescent="0.3">
      <c r="B366" s="9">
        <v>42129</v>
      </c>
      <c r="C366" s="71" t="s">
        <v>241</v>
      </c>
      <c r="D366" s="72">
        <v>8000000</v>
      </c>
      <c r="E366" s="72"/>
      <c r="F366" s="72"/>
      <c r="G366" s="77"/>
      <c r="H366" s="77"/>
    </row>
    <row r="367" spans="2:8" ht="15.45" x14ac:dyDescent="0.3">
      <c r="B367" s="9">
        <v>42129</v>
      </c>
      <c r="C367" s="71" t="s">
        <v>245</v>
      </c>
      <c r="D367" s="72">
        <v>30000</v>
      </c>
      <c r="E367" s="72"/>
      <c r="F367" s="72"/>
      <c r="G367" s="77"/>
      <c r="H367" s="77"/>
    </row>
    <row r="368" spans="2:8" ht="15.45" x14ac:dyDescent="0.3">
      <c r="B368" s="9">
        <v>42129</v>
      </c>
      <c r="C368" s="71" t="s">
        <v>164</v>
      </c>
      <c r="D368" s="72">
        <v>100000</v>
      </c>
      <c r="E368" s="72"/>
      <c r="F368" s="72"/>
      <c r="G368" s="77">
        <f t="shared" si="17"/>
        <v>0</v>
      </c>
      <c r="H368" s="77" t="e">
        <f t="shared" si="18"/>
        <v>#DIV/0!</v>
      </c>
    </row>
    <row r="369" spans="2:8" ht="15.45" x14ac:dyDescent="0.3">
      <c r="B369" s="9">
        <v>42131</v>
      </c>
      <c r="C369" s="71" t="s">
        <v>357</v>
      </c>
      <c r="D369" s="72">
        <v>950000</v>
      </c>
      <c r="E369" s="72"/>
      <c r="F369" s="72"/>
      <c r="G369" s="77">
        <f t="shared" si="17"/>
        <v>0</v>
      </c>
      <c r="H369" s="77" t="e">
        <f t="shared" si="18"/>
        <v>#DIV/0!</v>
      </c>
    </row>
    <row r="370" spans="2:8" ht="15.45" x14ac:dyDescent="0.3">
      <c r="B370" s="9">
        <v>42141</v>
      </c>
      <c r="C370" s="71" t="s">
        <v>356</v>
      </c>
      <c r="D370" s="72">
        <v>20000</v>
      </c>
      <c r="E370" s="72"/>
      <c r="F370" s="72"/>
      <c r="G370" s="77">
        <f t="shared" si="17"/>
        <v>0</v>
      </c>
      <c r="H370" s="77" t="e">
        <f t="shared" si="18"/>
        <v>#DIV/0!</v>
      </c>
    </row>
    <row r="371" spans="2:8" ht="15.45" x14ac:dyDescent="0.3">
      <c r="B371" s="9">
        <v>42141</v>
      </c>
      <c r="C371" s="71" t="s">
        <v>224</v>
      </c>
      <c r="D371" s="72">
        <v>50000</v>
      </c>
      <c r="E371" s="72"/>
      <c r="F371" s="72"/>
      <c r="G371" s="77">
        <f t="shared" si="17"/>
        <v>0</v>
      </c>
      <c r="H371" s="77" t="e">
        <f t="shared" si="18"/>
        <v>#DIV/0!</v>
      </c>
    </row>
    <row r="372" spans="2:8" ht="15.45" x14ac:dyDescent="0.3">
      <c r="B372" s="9">
        <v>4214</v>
      </c>
      <c r="C372" s="71" t="s">
        <v>256</v>
      </c>
      <c r="D372" s="72">
        <v>50000</v>
      </c>
      <c r="E372" s="72"/>
      <c r="F372" s="72"/>
      <c r="G372" s="77"/>
      <c r="H372" s="77"/>
    </row>
    <row r="373" spans="2:8" ht="15.45" x14ac:dyDescent="0.3">
      <c r="B373" s="9">
        <v>42147</v>
      </c>
      <c r="C373" s="71" t="s">
        <v>242</v>
      </c>
      <c r="D373" s="72">
        <v>300000</v>
      </c>
      <c r="E373" s="72"/>
      <c r="F373" s="72"/>
      <c r="G373" s="77">
        <f t="shared" si="17"/>
        <v>0</v>
      </c>
      <c r="H373" s="77" t="e">
        <f t="shared" si="18"/>
        <v>#DIV/0!</v>
      </c>
    </row>
    <row r="374" spans="2:8" ht="15.45" x14ac:dyDescent="0.3">
      <c r="B374" s="9">
        <v>42149</v>
      </c>
      <c r="C374" s="71" t="s">
        <v>103</v>
      </c>
      <c r="D374" s="72">
        <v>600000</v>
      </c>
      <c r="E374" s="72"/>
      <c r="F374" s="72"/>
      <c r="G374" s="77">
        <f t="shared" si="17"/>
        <v>0</v>
      </c>
      <c r="H374" s="77" t="e">
        <f t="shared" si="18"/>
        <v>#DIV/0!</v>
      </c>
    </row>
    <row r="375" spans="2:8" ht="15.45" x14ac:dyDescent="0.3">
      <c r="B375" s="9">
        <v>421491</v>
      </c>
      <c r="C375" s="71" t="s">
        <v>165</v>
      </c>
      <c r="D375" s="72">
        <v>50000</v>
      </c>
      <c r="E375" s="72"/>
      <c r="F375" s="72"/>
      <c r="G375" s="77">
        <f t="shared" si="17"/>
        <v>0</v>
      </c>
      <c r="H375" s="77" t="e">
        <f t="shared" si="18"/>
        <v>#DIV/0!</v>
      </c>
    </row>
    <row r="376" spans="2:8" ht="15.45" x14ac:dyDescent="0.3">
      <c r="B376" s="9">
        <v>421492</v>
      </c>
      <c r="C376" s="71" t="s">
        <v>166</v>
      </c>
      <c r="D376" s="95">
        <v>10000</v>
      </c>
      <c r="E376" s="72"/>
      <c r="F376" s="72"/>
      <c r="G376" s="77">
        <f t="shared" si="17"/>
        <v>0</v>
      </c>
      <c r="H376" s="77" t="e">
        <f t="shared" si="18"/>
        <v>#DIV/0!</v>
      </c>
    </row>
    <row r="377" spans="2:8" ht="15.45" hidden="1" x14ac:dyDescent="0.3">
      <c r="B377" s="9">
        <v>421493</v>
      </c>
      <c r="C377" s="71" t="s">
        <v>167</v>
      </c>
      <c r="D377" s="72">
        <v>0</v>
      </c>
      <c r="E377" s="72"/>
      <c r="F377" s="72"/>
      <c r="G377" s="77" t="e">
        <f t="shared" si="17"/>
        <v>#DIV/0!</v>
      </c>
      <c r="H377" s="77" t="e">
        <f t="shared" si="18"/>
        <v>#DIV/0!</v>
      </c>
    </row>
    <row r="378" spans="2:8" ht="15.45" hidden="1" x14ac:dyDescent="0.3">
      <c r="B378" s="9"/>
      <c r="C378" s="71"/>
      <c r="D378" s="72"/>
      <c r="E378" s="72"/>
      <c r="F378" s="72"/>
      <c r="G378" s="77" t="e">
        <f t="shared" si="17"/>
        <v>#DIV/0!</v>
      </c>
      <c r="H378" s="77" t="e">
        <f t="shared" si="18"/>
        <v>#DIV/0!</v>
      </c>
    </row>
    <row r="379" spans="2:8" ht="15.45" hidden="1" x14ac:dyDescent="0.3">
      <c r="B379" s="9"/>
      <c r="C379" s="71"/>
      <c r="D379" s="72"/>
      <c r="E379" s="72"/>
      <c r="F379" s="72"/>
      <c r="G379" s="77" t="e">
        <f t="shared" si="17"/>
        <v>#DIV/0!</v>
      </c>
      <c r="H379" s="77" t="e">
        <f t="shared" si="18"/>
        <v>#DIV/0!</v>
      </c>
    </row>
    <row r="380" spans="2:8" ht="15.45" hidden="1" x14ac:dyDescent="0.3">
      <c r="B380" s="9"/>
      <c r="C380" s="71"/>
      <c r="D380" s="72"/>
      <c r="E380" s="72"/>
      <c r="F380" s="72"/>
      <c r="G380" s="77" t="e">
        <f t="shared" si="17"/>
        <v>#DIV/0!</v>
      </c>
      <c r="H380" s="77" t="e">
        <f t="shared" si="18"/>
        <v>#DIV/0!</v>
      </c>
    </row>
    <row r="381" spans="2:8" ht="15.45" hidden="1" x14ac:dyDescent="0.3">
      <c r="B381" s="9"/>
      <c r="C381" s="71"/>
      <c r="D381" s="72"/>
      <c r="E381" s="72"/>
      <c r="F381" s="72"/>
      <c r="G381" s="77" t="e">
        <f t="shared" si="17"/>
        <v>#DIV/0!</v>
      </c>
      <c r="H381" s="77" t="e">
        <f t="shared" si="18"/>
        <v>#DIV/0!</v>
      </c>
    </row>
    <row r="382" spans="2:8" ht="15.45" x14ac:dyDescent="0.3">
      <c r="B382" s="9">
        <v>421494</v>
      </c>
      <c r="C382" s="71" t="s">
        <v>239</v>
      </c>
      <c r="D382" s="72">
        <v>400000</v>
      </c>
      <c r="E382" s="72"/>
      <c r="F382" s="72"/>
      <c r="G382" s="77"/>
      <c r="H382" s="77"/>
    </row>
    <row r="383" spans="2:8" ht="15.45" x14ac:dyDescent="0.3">
      <c r="B383" s="9">
        <v>421495</v>
      </c>
      <c r="C383" s="71" t="s">
        <v>361</v>
      </c>
      <c r="D383" s="72">
        <v>300000</v>
      </c>
      <c r="E383" s="72"/>
      <c r="F383" s="72"/>
      <c r="G383" s="77"/>
      <c r="H383" s="77"/>
    </row>
    <row r="384" spans="2:8" ht="15" x14ac:dyDescent="0.3">
      <c r="B384" s="89">
        <v>5</v>
      </c>
      <c r="C384" s="90" t="s">
        <v>39</v>
      </c>
      <c r="D384" s="91">
        <f>SUM(D385)</f>
        <v>30000</v>
      </c>
      <c r="E384" s="91"/>
      <c r="F384" s="91"/>
      <c r="G384" s="74">
        <f t="shared" si="17"/>
        <v>0</v>
      </c>
      <c r="H384" s="74" t="e">
        <f t="shared" si="18"/>
        <v>#DIV/0!</v>
      </c>
    </row>
    <row r="385" spans="2:8" ht="15" x14ac:dyDescent="0.3">
      <c r="B385" s="89">
        <v>51</v>
      </c>
      <c r="C385" s="90" t="s">
        <v>168</v>
      </c>
      <c r="D385" s="64">
        <f>SUM(D386)</f>
        <v>30000</v>
      </c>
      <c r="E385" s="64">
        <v>30000</v>
      </c>
      <c r="F385" s="64">
        <v>30000</v>
      </c>
      <c r="G385" s="74">
        <f t="shared" si="17"/>
        <v>100</v>
      </c>
      <c r="H385" s="74">
        <f t="shared" si="18"/>
        <v>100</v>
      </c>
    </row>
    <row r="386" spans="2:8" ht="15" x14ac:dyDescent="0.3">
      <c r="B386" s="89">
        <v>512</v>
      </c>
      <c r="C386" s="90" t="s">
        <v>169</v>
      </c>
      <c r="D386" s="92">
        <f>SUM(D387)</f>
        <v>30000</v>
      </c>
      <c r="E386" s="92"/>
      <c r="F386" s="92"/>
      <c r="G386" s="74">
        <f t="shared" si="17"/>
        <v>0</v>
      </c>
      <c r="H386" s="74" t="e">
        <f t="shared" si="18"/>
        <v>#DIV/0!</v>
      </c>
    </row>
    <row r="387" spans="2:8" ht="15.45" x14ac:dyDescent="0.3">
      <c r="B387" s="9">
        <v>51212</v>
      </c>
      <c r="C387" s="71" t="s">
        <v>170</v>
      </c>
      <c r="D387" s="72">
        <v>30000</v>
      </c>
      <c r="E387" s="72"/>
      <c r="F387" s="72"/>
      <c r="G387" s="77">
        <f t="shared" si="17"/>
        <v>0</v>
      </c>
      <c r="H387" s="77" t="e">
        <f t="shared" si="18"/>
        <v>#DIV/0!</v>
      </c>
    </row>
    <row r="388" spans="2:8" ht="15" x14ac:dyDescent="0.3">
      <c r="B388" s="80"/>
      <c r="C388" s="60" t="s">
        <v>171</v>
      </c>
      <c r="D388" s="93"/>
      <c r="E388" s="93"/>
      <c r="F388" s="93"/>
      <c r="G388" s="93"/>
      <c r="H388" s="93"/>
    </row>
    <row r="389" spans="2:8" ht="24.9" x14ac:dyDescent="0.3">
      <c r="B389" s="80"/>
      <c r="C389" s="57" t="s">
        <v>104</v>
      </c>
      <c r="D389" s="94">
        <f>SUM(D392+D403+D413)</f>
        <v>275000</v>
      </c>
      <c r="E389" s="94"/>
      <c r="F389" s="94"/>
      <c r="G389" s="62">
        <f>(E389/D389)*100</f>
        <v>0</v>
      </c>
      <c r="H389" s="62" t="e">
        <f>(F389/E389)*100</f>
        <v>#DIV/0!</v>
      </c>
    </row>
    <row r="390" spans="2:8" ht="24.9" x14ac:dyDescent="0.3">
      <c r="B390" s="78"/>
      <c r="C390" s="63" t="s">
        <v>105</v>
      </c>
      <c r="D390" s="92">
        <f>SUM(D392)</f>
        <v>70000</v>
      </c>
      <c r="E390" s="92"/>
      <c r="F390" s="92"/>
      <c r="G390" s="76"/>
      <c r="H390" s="76"/>
    </row>
    <row r="391" spans="2:8" x14ac:dyDescent="0.3">
      <c r="B391" s="78"/>
      <c r="C391" s="63" t="s">
        <v>236</v>
      </c>
      <c r="D391" s="76"/>
      <c r="E391" s="76"/>
      <c r="F391" s="76"/>
      <c r="G391" s="76"/>
      <c r="H391" s="76"/>
    </row>
    <row r="392" spans="2:8" ht="15" x14ac:dyDescent="0.3">
      <c r="B392" s="114">
        <v>3</v>
      </c>
      <c r="C392" s="122" t="s">
        <v>39</v>
      </c>
      <c r="D392" s="124">
        <f>SUM(D393)</f>
        <v>70000</v>
      </c>
      <c r="E392" s="124"/>
      <c r="F392" s="124"/>
      <c r="G392" s="122">
        <f t="shared" ref="G392:H394" si="19">(E392/D392)*100</f>
        <v>0</v>
      </c>
      <c r="H392" s="122" t="e">
        <f t="shared" si="19"/>
        <v>#DIV/0!</v>
      </c>
    </row>
    <row r="393" spans="2:8" ht="15" x14ac:dyDescent="0.3">
      <c r="B393" s="46">
        <v>38</v>
      </c>
      <c r="C393" s="55" t="s">
        <v>61</v>
      </c>
      <c r="D393" s="69">
        <f>SUM(D394)</f>
        <v>70000</v>
      </c>
      <c r="E393" s="69">
        <v>62000</v>
      </c>
      <c r="F393" s="69">
        <v>63000</v>
      </c>
      <c r="G393" s="11">
        <f t="shared" si="19"/>
        <v>88.571428571428569</v>
      </c>
      <c r="H393" s="11">
        <f t="shared" si="19"/>
        <v>101.61290322580645</v>
      </c>
    </row>
    <row r="394" spans="2:8" ht="15" x14ac:dyDescent="0.3">
      <c r="B394" s="46">
        <v>381</v>
      </c>
      <c r="C394" s="55" t="s">
        <v>106</v>
      </c>
      <c r="D394" s="151">
        <f>SUM(D395:D395)</f>
        <v>70000</v>
      </c>
      <c r="E394" s="151"/>
      <c r="F394" s="151"/>
      <c r="G394" s="73">
        <f t="shared" si="19"/>
        <v>0</v>
      </c>
      <c r="H394" s="73" t="e">
        <f t="shared" si="19"/>
        <v>#DIV/0!</v>
      </c>
    </row>
    <row r="395" spans="2:8" ht="15.45" x14ac:dyDescent="0.3">
      <c r="B395" s="9">
        <v>3811</v>
      </c>
      <c r="C395" s="71" t="s">
        <v>338</v>
      </c>
      <c r="D395" s="72">
        <v>70000</v>
      </c>
      <c r="E395" s="72"/>
      <c r="F395" s="72"/>
      <c r="G395" s="77">
        <f>(E395/D395)*100</f>
        <v>0</v>
      </c>
      <c r="H395" s="77" t="e">
        <f t="shared" ref="G395:H401" si="20">(F395/E395)*100</f>
        <v>#DIV/0!</v>
      </c>
    </row>
    <row r="396" spans="2:8" ht="15.45" hidden="1" x14ac:dyDescent="0.3">
      <c r="B396" s="9"/>
      <c r="C396" s="71"/>
      <c r="D396" s="72"/>
      <c r="E396" s="72"/>
      <c r="F396" s="72"/>
      <c r="G396" s="77" t="e">
        <f t="shared" si="20"/>
        <v>#DIV/0!</v>
      </c>
      <c r="H396" s="77" t="e">
        <f t="shared" si="20"/>
        <v>#DIV/0!</v>
      </c>
    </row>
    <row r="397" spans="2:8" ht="15.45" hidden="1" x14ac:dyDescent="0.3">
      <c r="B397" s="9"/>
      <c r="C397" s="71"/>
      <c r="D397" s="72"/>
      <c r="E397" s="72"/>
      <c r="F397" s="72"/>
      <c r="G397" s="77" t="e">
        <f t="shared" si="20"/>
        <v>#DIV/0!</v>
      </c>
      <c r="H397" s="77" t="e">
        <f t="shared" si="20"/>
        <v>#DIV/0!</v>
      </c>
    </row>
    <row r="398" spans="2:8" ht="15.45" hidden="1" x14ac:dyDescent="0.3">
      <c r="B398" s="9"/>
      <c r="C398" s="71"/>
      <c r="D398" s="72"/>
      <c r="E398" s="72"/>
      <c r="F398" s="72"/>
      <c r="G398" s="77" t="e">
        <f t="shared" si="20"/>
        <v>#DIV/0!</v>
      </c>
      <c r="H398" s="77" t="e">
        <f t="shared" si="20"/>
        <v>#DIV/0!</v>
      </c>
    </row>
    <row r="399" spans="2:8" ht="15.45" hidden="1" x14ac:dyDescent="0.3">
      <c r="B399" s="9"/>
      <c r="C399" s="71"/>
      <c r="D399" s="95"/>
      <c r="E399" s="95"/>
      <c r="F399" s="95"/>
      <c r="G399" s="77" t="e">
        <f t="shared" si="20"/>
        <v>#DIV/0!</v>
      </c>
      <c r="H399" s="77" t="e">
        <f t="shared" si="20"/>
        <v>#DIV/0!</v>
      </c>
    </row>
    <row r="400" spans="2:8" ht="15.45" hidden="1" x14ac:dyDescent="0.3">
      <c r="B400" s="9"/>
      <c r="C400" s="71"/>
      <c r="D400" s="72"/>
      <c r="E400" s="72"/>
      <c r="F400" s="72"/>
      <c r="G400" s="77" t="e">
        <f t="shared" si="20"/>
        <v>#DIV/0!</v>
      </c>
      <c r="H400" s="77" t="e">
        <f t="shared" si="20"/>
        <v>#DIV/0!</v>
      </c>
    </row>
    <row r="401" spans="2:8" ht="12.75" customHeight="1" x14ac:dyDescent="0.3">
      <c r="B401" s="78"/>
      <c r="C401" s="63" t="s">
        <v>107</v>
      </c>
      <c r="D401" s="204">
        <f>SUM(D403)</f>
        <v>180000</v>
      </c>
      <c r="E401" s="204"/>
      <c r="F401" s="204"/>
      <c r="G401" s="96">
        <f t="shared" si="20"/>
        <v>0</v>
      </c>
      <c r="H401" s="97" t="e">
        <f t="shared" si="20"/>
        <v>#DIV/0!</v>
      </c>
    </row>
    <row r="402" spans="2:8" ht="13.5" customHeight="1" x14ac:dyDescent="0.3">
      <c r="B402" s="78"/>
      <c r="C402" s="63" t="s">
        <v>235</v>
      </c>
      <c r="D402" s="205"/>
      <c r="E402" s="205"/>
      <c r="F402" s="205"/>
      <c r="G402" s="98"/>
      <c r="H402" s="64"/>
    </row>
    <row r="403" spans="2:8" ht="15" x14ac:dyDescent="0.3">
      <c r="B403" s="114">
        <v>3</v>
      </c>
      <c r="C403" s="122" t="s">
        <v>39</v>
      </c>
      <c r="D403" s="123">
        <f>SUM(D404)</f>
        <v>180000</v>
      </c>
      <c r="E403" s="123"/>
      <c r="F403" s="123"/>
      <c r="G403" s="125">
        <f t="shared" ref="G403:G410" si="21">(E403/D403)*100</f>
        <v>0</v>
      </c>
      <c r="H403" s="99" t="e">
        <f>(#REF!/#REF!)*100</f>
        <v>#REF!</v>
      </c>
    </row>
    <row r="404" spans="2:8" ht="15" x14ac:dyDescent="0.3">
      <c r="B404" s="46">
        <v>38</v>
      </c>
      <c r="C404" s="55" t="s">
        <v>61</v>
      </c>
      <c r="D404" s="69">
        <f>SUM(D405)</f>
        <v>180000</v>
      </c>
      <c r="E404" s="69">
        <v>162000</v>
      </c>
      <c r="F404" s="69">
        <v>162000</v>
      </c>
      <c r="G404" s="100">
        <f t="shared" si="21"/>
        <v>90</v>
      </c>
      <c r="H404" s="101">
        <f t="shared" ref="H404:H410" si="22">(F404/E404)*100</f>
        <v>100</v>
      </c>
    </row>
    <row r="405" spans="2:8" ht="15" x14ac:dyDescent="0.3">
      <c r="B405" s="46">
        <v>381</v>
      </c>
      <c r="C405" s="55" t="s">
        <v>108</v>
      </c>
      <c r="D405" s="69">
        <f>SUM(D406:D406)</f>
        <v>180000</v>
      </c>
      <c r="E405" s="69"/>
      <c r="F405" s="69"/>
      <c r="G405" s="100">
        <f t="shared" si="21"/>
        <v>0</v>
      </c>
      <c r="H405" s="101" t="e">
        <f t="shared" si="22"/>
        <v>#DIV/0!</v>
      </c>
    </row>
    <row r="406" spans="2:8" ht="15.45" x14ac:dyDescent="0.3">
      <c r="B406" s="9">
        <v>38114</v>
      </c>
      <c r="C406" s="71" t="s">
        <v>339</v>
      </c>
      <c r="D406" s="72">
        <v>180000</v>
      </c>
      <c r="E406" s="72"/>
      <c r="F406" s="72"/>
      <c r="G406" s="102">
        <f t="shared" si="21"/>
        <v>0</v>
      </c>
      <c r="H406" s="102" t="e">
        <f t="shared" si="22"/>
        <v>#DIV/0!</v>
      </c>
    </row>
    <row r="407" spans="2:8" ht="15.45" hidden="1" x14ac:dyDescent="0.3">
      <c r="B407" s="9">
        <v>381153</v>
      </c>
      <c r="C407" s="71" t="s">
        <v>172</v>
      </c>
      <c r="D407" s="72">
        <v>0</v>
      </c>
      <c r="E407" s="72"/>
      <c r="F407" s="72"/>
      <c r="G407" s="77" t="e">
        <f t="shared" si="21"/>
        <v>#DIV/0!</v>
      </c>
      <c r="H407" s="77" t="e">
        <f t="shared" si="22"/>
        <v>#DIV/0!</v>
      </c>
    </row>
    <row r="408" spans="2:8" ht="15.45" hidden="1" x14ac:dyDescent="0.3">
      <c r="B408" s="9"/>
      <c r="C408" s="71"/>
      <c r="D408" s="72"/>
      <c r="E408" s="72"/>
      <c r="F408" s="72"/>
      <c r="G408" s="77" t="e">
        <f t="shared" si="21"/>
        <v>#DIV/0!</v>
      </c>
      <c r="H408" s="77" t="e">
        <f t="shared" si="22"/>
        <v>#DIV/0!</v>
      </c>
    </row>
    <row r="409" spans="2:8" ht="15.45" hidden="1" x14ac:dyDescent="0.3">
      <c r="B409" s="9"/>
      <c r="C409" s="71"/>
      <c r="D409" s="72"/>
      <c r="E409" s="72"/>
      <c r="F409" s="72"/>
      <c r="G409" s="77" t="e">
        <f t="shared" si="21"/>
        <v>#DIV/0!</v>
      </c>
      <c r="H409" s="77" t="e">
        <f t="shared" si="22"/>
        <v>#DIV/0!</v>
      </c>
    </row>
    <row r="410" spans="2:8" ht="15.45" hidden="1" x14ac:dyDescent="0.3">
      <c r="B410" s="9"/>
      <c r="C410" s="71"/>
      <c r="D410" s="72"/>
      <c r="E410" s="72"/>
      <c r="F410" s="72"/>
      <c r="G410" s="77" t="e">
        <f t="shared" si="21"/>
        <v>#DIV/0!</v>
      </c>
      <c r="H410" s="77" t="e">
        <f t="shared" si="22"/>
        <v>#DIV/0!</v>
      </c>
    </row>
    <row r="411" spans="2:8" ht="28.3" x14ac:dyDescent="0.3">
      <c r="B411" s="78"/>
      <c r="C411" s="79" t="s">
        <v>109</v>
      </c>
      <c r="D411" s="67"/>
      <c r="E411" s="67"/>
      <c r="F411" s="67"/>
      <c r="G411" s="67"/>
      <c r="H411" s="67"/>
    </row>
    <row r="412" spans="2:8" ht="15" x14ac:dyDescent="0.3">
      <c r="B412" s="78"/>
      <c r="C412" s="79" t="s">
        <v>234</v>
      </c>
      <c r="D412" s="64">
        <f>SUM(D413)</f>
        <v>25000</v>
      </c>
      <c r="E412" s="64"/>
      <c r="F412" s="64"/>
      <c r="G412" s="96">
        <f t="shared" ref="G412:G420" si="23">(E412/D412)*100</f>
        <v>0</v>
      </c>
      <c r="H412" s="97" t="e">
        <f t="shared" ref="H412:H420" si="24">(F412/E412)*100</f>
        <v>#DIV/0!</v>
      </c>
    </row>
    <row r="413" spans="2:8" ht="15" x14ac:dyDescent="0.3">
      <c r="B413" s="114">
        <v>3</v>
      </c>
      <c r="C413" s="122" t="s">
        <v>39</v>
      </c>
      <c r="D413" s="123">
        <f>SUM(D414)</f>
        <v>25000</v>
      </c>
      <c r="E413" s="123"/>
      <c r="F413" s="123"/>
      <c r="G413" s="126">
        <f t="shared" si="23"/>
        <v>0</v>
      </c>
      <c r="H413" s="127" t="e">
        <f t="shared" si="24"/>
        <v>#DIV/0!</v>
      </c>
    </row>
    <row r="414" spans="2:8" ht="15" x14ac:dyDescent="0.3">
      <c r="B414" s="46">
        <v>38</v>
      </c>
      <c r="C414" s="55" t="s">
        <v>61</v>
      </c>
      <c r="D414" s="69">
        <f>SUM(D415)</f>
        <v>25000</v>
      </c>
      <c r="E414" s="69">
        <v>15000</v>
      </c>
      <c r="F414" s="69">
        <v>15000</v>
      </c>
      <c r="G414" s="100">
        <f t="shared" si="23"/>
        <v>60</v>
      </c>
      <c r="H414" s="101">
        <f t="shared" si="24"/>
        <v>100</v>
      </c>
    </row>
    <row r="415" spans="2:8" ht="15" x14ac:dyDescent="0.3">
      <c r="B415" s="46">
        <v>381</v>
      </c>
      <c r="C415" s="55" t="s">
        <v>108</v>
      </c>
      <c r="D415" s="69">
        <f>SUM(D416:D417)</f>
        <v>25000</v>
      </c>
      <c r="E415" s="69"/>
      <c r="F415" s="69"/>
      <c r="G415" s="100">
        <f t="shared" si="23"/>
        <v>0</v>
      </c>
      <c r="H415" s="101" t="e">
        <f t="shared" si="24"/>
        <v>#DIV/0!</v>
      </c>
    </row>
    <row r="416" spans="2:8" ht="15.45" x14ac:dyDescent="0.3">
      <c r="B416" s="9">
        <v>38112</v>
      </c>
      <c r="C416" s="71" t="s">
        <v>340</v>
      </c>
      <c r="D416" s="72">
        <v>25000</v>
      </c>
      <c r="E416" s="72"/>
      <c r="F416" s="72"/>
      <c r="G416" s="102">
        <f t="shared" si="23"/>
        <v>0</v>
      </c>
      <c r="H416" s="102" t="e">
        <f t="shared" si="24"/>
        <v>#DIV/0!</v>
      </c>
    </row>
    <row r="417" spans="2:8" ht="15.45" x14ac:dyDescent="0.3">
      <c r="B417" s="9"/>
      <c r="C417" s="71"/>
      <c r="D417" s="72">
        <v>0</v>
      </c>
      <c r="E417" s="72"/>
      <c r="F417" s="72"/>
      <c r="G417" s="77" t="e">
        <f t="shared" si="23"/>
        <v>#DIV/0!</v>
      </c>
      <c r="H417" s="77" t="e">
        <f t="shared" si="24"/>
        <v>#DIV/0!</v>
      </c>
    </row>
    <row r="418" spans="2:8" ht="15.45" hidden="1" x14ac:dyDescent="0.3">
      <c r="B418" s="9"/>
      <c r="C418" s="71"/>
      <c r="D418" s="72"/>
      <c r="E418" s="72"/>
      <c r="F418" s="72"/>
      <c r="G418" s="77" t="e">
        <f t="shared" si="23"/>
        <v>#DIV/0!</v>
      </c>
      <c r="H418" s="77" t="e">
        <f t="shared" si="24"/>
        <v>#DIV/0!</v>
      </c>
    </row>
    <row r="419" spans="2:8" ht="15.45" hidden="1" x14ac:dyDescent="0.3">
      <c r="B419" s="9"/>
      <c r="C419" s="71"/>
      <c r="D419" s="72"/>
      <c r="E419" s="72"/>
      <c r="F419" s="72"/>
      <c r="G419" s="77" t="e">
        <f t="shared" si="23"/>
        <v>#DIV/0!</v>
      </c>
      <c r="H419" s="77" t="e">
        <f t="shared" si="24"/>
        <v>#DIV/0!</v>
      </c>
    </row>
    <row r="420" spans="2:8" ht="15.45" hidden="1" x14ac:dyDescent="0.3">
      <c r="B420" s="9"/>
      <c r="C420" s="71"/>
      <c r="D420" s="72"/>
      <c r="E420" s="72"/>
      <c r="F420" s="72"/>
      <c r="G420" s="77" t="e">
        <f t="shared" si="23"/>
        <v>#DIV/0!</v>
      </c>
      <c r="H420" s="77" t="e">
        <f t="shared" si="24"/>
        <v>#DIV/0!</v>
      </c>
    </row>
    <row r="421" spans="2:8" ht="15" x14ac:dyDescent="0.3">
      <c r="B421" s="78"/>
      <c r="C421" s="63" t="s">
        <v>110</v>
      </c>
      <c r="D421" s="67"/>
      <c r="E421" s="67"/>
      <c r="F421" s="67"/>
      <c r="G421" s="67"/>
      <c r="H421" s="67"/>
    </row>
    <row r="422" spans="2:8" ht="15" x14ac:dyDescent="0.3">
      <c r="B422" s="78"/>
      <c r="C422" s="63" t="s">
        <v>111</v>
      </c>
      <c r="D422" s="64">
        <f>SUM(D424+D436)</f>
        <v>260000</v>
      </c>
      <c r="E422" s="64"/>
      <c r="F422" s="64"/>
      <c r="G422" s="96">
        <f>(E422/D422)*100</f>
        <v>0</v>
      </c>
      <c r="H422" s="97" t="e">
        <f>(F422/E422)*100</f>
        <v>#DIV/0!</v>
      </c>
    </row>
    <row r="423" spans="2:8" ht="15" x14ac:dyDescent="0.3">
      <c r="B423" s="78"/>
      <c r="C423" s="63" t="s">
        <v>112</v>
      </c>
      <c r="D423" s="67"/>
      <c r="E423" s="67"/>
      <c r="F423" s="67"/>
      <c r="G423" s="103"/>
      <c r="H423" s="103"/>
    </row>
    <row r="424" spans="2:8" ht="15" x14ac:dyDescent="0.3">
      <c r="B424" s="114">
        <v>3</v>
      </c>
      <c r="C424" s="122" t="s">
        <v>39</v>
      </c>
      <c r="D424" s="123">
        <f>SUM(D425)</f>
        <v>230000</v>
      </c>
      <c r="E424" s="123"/>
      <c r="F424" s="123"/>
      <c r="G424" s="125">
        <f t="shared" ref="G424:H433" si="25">(E424/D424)*100</f>
        <v>0</v>
      </c>
      <c r="H424" s="128" t="e">
        <f t="shared" si="25"/>
        <v>#DIV/0!</v>
      </c>
    </row>
    <row r="425" spans="2:8" ht="15" x14ac:dyDescent="0.3">
      <c r="B425" s="46">
        <v>37</v>
      </c>
      <c r="C425" s="55" t="s">
        <v>113</v>
      </c>
      <c r="D425" s="69">
        <f>SUM(D426)</f>
        <v>230000</v>
      </c>
      <c r="E425" s="69">
        <v>230000</v>
      </c>
      <c r="F425" s="69">
        <v>23000</v>
      </c>
      <c r="G425" s="100">
        <f t="shared" si="25"/>
        <v>100</v>
      </c>
      <c r="H425" s="101">
        <f t="shared" si="25"/>
        <v>10</v>
      </c>
    </row>
    <row r="426" spans="2:8" ht="15" x14ac:dyDescent="0.3">
      <c r="B426" s="46">
        <v>372</v>
      </c>
      <c r="C426" s="55" t="s">
        <v>114</v>
      </c>
      <c r="D426" s="69">
        <f>SUM(D428:D432)</f>
        <v>230000</v>
      </c>
      <c r="E426" s="69"/>
      <c r="F426" s="69"/>
      <c r="G426" s="100">
        <f t="shared" si="25"/>
        <v>0</v>
      </c>
      <c r="H426" s="101" t="e">
        <f t="shared" si="25"/>
        <v>#DIV/0!</v>
      </c>
    </row>
    <row r="427" spans="2:8" ht="15.45" hidden="1" x14ac:dyDescent="0.3">
      <c r="B427" s="9"/>
      <c r="C427" s="71"/>
      <c r="D427" s="72"/>
      <c r="E427" s="72"/>
      <c r="F427" s="72"/>
      <c r="G427" s="104" t="e">
        <f t="shared" si="25"/>
        <v>#DIV/0!</v>
      </c>
      <c r="H427" s="105" t="e">
        <f t="shared" si="25"/>
        <v>#DIV/0!</v>
      </c>
    </row>
    <row r="428" spans="2:8" ht="15.45" x14ac:dyDescent="0.3">
      <c r="B428" s="9">
        <v>37217</v>
      </c>
      <c r="C428" s="71" t="s">
        <v>115</v>
      </c>
      <c r="D428" s="72">
        <v>60000</v>
      </c>
      <c r="E428" s="72"/>
      <c r="F428" s="72"/>
      <c r="G428" s="104">
        <f>(E428/D428)*100</f>
        <v>0</v>
      </c>
      <c r="H428" s="105" t="e">
        <f>(F428/E428)*100</f>
        <v>#DIV/0!</v>
      </c>
    </row>
    <row r="429" spans="2:8" ht="15.45" x14ac:dyDescent="0.3">
      <c r="B429" s="198">
        <v>37219</v>
      </c>
      <c r="C429" s="199" t="s">
        <v>342</v>
      </c>
      <c r="D429" s="72">
        <v>60000</v>
      </c>
      <c r="E429" s="72"/>
      <c r="F429" s="72"/>
      <c r="G429" s="104"/>
      <c r="H429" s="105"/>
    </row>
    <row r="430" spans="2:8" ht="15.45" x14ac:dyDescent="0.3">
      <c r="B430" s="9">
        <v>3721</v>
      </c>
      <c r="C430" s="71" t="s">
        <v>253</v>
      </c>
      <c r="D430" s="72">
        <v>50000</v>
      </c>
      <c r="E430" s="72"/>
      <c r="F430" s="72"/>
      <c r="G430" s="104"/>
      <c r="H430" s="105"/>
    </row>
    <row r="431" spans="2:8" ht="15.45" x14ac:dyDescent="0.3">
      <c r="B431" s="9">
        <v>37229</v>
      </c>
      <c r="C431" s="71" t="s">
        <v>278</v>
      </c>
      <c r="D431" s="72">
        <v>50000</v>
      </c>
      <c r="E431" s="72"/>
      <c r="F431" s="72"/>
      <c r="G431" s="104"/>
      <c r="H431" s="105"/>
    </row>
    <row r="432" spans="2:8" ht="15.45" x14ac:dyDescent="0.3">
      <c r="B432" s="9">
        <v>37229</v>
      </c>
      <c r="C432" s="71" t="s">
        <v>254</v>
      </c>
      <c r="D432" s="72">
        <v>10000</v>
      </c>
      <c r="E432" s="72"/>
      <c r="F432" s="72"/>
      <c r="G432" s="104">
        <f t="shared" si="25"/>
        <v>0</v>
      </c>
      <c r="H432" s="105" t="e">
        <f t="shared" si="25"/>
        <v>#DIV/0!</v>
      </c>
    </row>
    <row r="433" spans="2:8" ht="15.45" hidden="1" x14ac:dyDescent="0.3">
      <c r="B433" s="9">
        <v>3721</v>
      </c>
      <c r="C433" s="71"/>
      <c r="D433" s="72"/>
      <c r="E433" s="72"/>
      <c r="F433" s="72"/>
      <c r="G433" s="104" t="e">
        <f t="shared" si="25"/>
        <v>#DIV/0!</v>
      </c>
      <c r="H433" s="105" t="e">
        <f t="shared" si="25"/>
        <v>#DIV/0!</v>
      </c>
    </row>
    <row r="434" spans="2:8" ht="24.9" x14ac:dyDescent="0.3">
      <c r="B434" s="78"/>
      <c r="C434" s="63" t="s">
        <v>116</v>
      </c>
      <c r="D434" s="67"/>
      <c r="E434" s="64"/>
      <c r="F434" s="67"/>
      <c r="G434" s="103"/>
      <c r="H434" s="103"/>
    </row>
    <row r="435" spans="2:8" ht="15" x14ac:dyDescent="0.3">
      <c r="B435" s="78"/>
      <c r="C435" s="63" t="s">
        <v>112</v>
      </c>
      <c r="D435" s="64">
        <f>SUM(D437)</f>
        <v>30000</v>
      </c>
      <c r="E435" s="64"/>
      <c r="F435" s="64"/>
      <c r="G435" s="96">
        <f t="shared" ref="G435:H441" si="26">(E435/D435)*100</f>
        <v>0</v>
      </c>
      <c r="H435" s="97" t="e">
        <f t="shared" si="26"/>
        <v>#DIV/0!</v>
      </c>
    </row>
    <row r="436" spans="2:8" ht="15" x14ac:dyDescent="0.3">
      <c r="B436" s="114">
        <v>3</v>
      </c>
      <c r="C436" s="122" t="s">
        <v>318</v>
      </c>
      <c r="D436" s="123">
        <f>SUM(D437)</f>
        <v>30000</v>
      </c>
      <c r="E436" s="123"/>
      <c r="F436" s="123"/>
      <c r="G436" s="126">
        <f t="shared" si="26"/>
        <v>0</v>
      </c>
      <c r="H436" s="127" t="e">
        <f t="shared" si="26"/>
        <v>#DIV/0!</v>
      </c>
    </row>
    <row r="437" spans="2:8" ht="15" x14ac:dyDescent="0.3">
      <c r="B437" s="46">
        <v>38</v>
      </c>
      <c r="C437" s="55" t="s">
        <v>117</v>
      </c>
      <c r="D437" s="69">
        <f>SUM(D438)</f>
        <v>30000</v>
      </c>
      <c r="E437" s="69">
        <v>5000</v>
      </c>
      <c r="F437" s="69">
        <v>5000</v>
      </c>
      <c r="G437" s="100">
        <f t="shared" si="26"/>
        <v>16.666666666666664</v>
      </c>
      <c r="H437" s="101">
        <f t="shared" si="26"/>
        <v>100</v>
      </c>
    </row>
    <row r="438" spans="2:8" ht="15" x14ac:dyDescent="0.3">
      <c r="B438" s="46">
        <v>381</v>
      </c>
      <c r="C438" s="55" t="s">
        <v>70</v>
      </c>
      <c r="D438" s="106">
        <f>SUM(D439:D440)</f>
        <v>30000</v>
      </c>
      <c r="E438" s="106"/>
      <c r="F438" s="106"/>
      <c r="G438" s="100">
        <f t="shared" si="26"/>
        <v>0</v>
      </c>
      <c r="H438" s="101" t="e">
        <f t="shared" si="26"/>
        <v>#DIV/0!</v>
      </c>
    </row>
    <row r="439" spans="2:8" ht="15.45" x14ac:dyDescent="0.3">
      <c r="B439" s="70">
        <v>3811</v>
      </c>
      <c r="C439" s="71" t="s">
        <v>358</v>
      </c>
      <c r="D439" s="135">
        <v>25000</v>
      </c>
      <c r="E439" s="135"/>
      <c r="F439" s="135"/>
      <c r="G439" s="100"/>
      <c r="H439" s="101"/>
    </row>
    <row r="440" spans="2:8" ht="15.45" x14ac:dyDescent="0.3">
      <c r="B440" s="70">
        <v>3811</v>
      </c>
      <c r="C440" s="71" t="s">
        <v>211</v>
      </c>
      <c r="D440" s="135">
        <v>5000</v>
      </c>
      <c r="E440" s="135"/>
      <c r="F440" s="135"/>
      <c r="G440" s="100"/>
      <c r="H440" s="101"/>
    </row>
    <row r="441" spans="2:8" ht="15.45" hidden="1" x14ac:dyDescent="0.3">
      <c r="B441" s="9">
        <v>3811</v>
      </c>
      <c r="C441" s="71" t="s">
        <v>118</v>
      </c>
      <c r="D441" s="72">
        <v>0</v>
      </c>
      <c r="E441" s="72">
        <v>0</v>
      </c>
      <c r="F441" s="72">
        <v>0</v>
      </c>
      <c r="G441" s="104" t="e">
        <f t="shared" si="26"/>
        <v>#DIV/0!</v>
      </c>
      <c r="H441" s="105" t="e">
        <f t="shared" si="26"/>
        <v>#DIV/0!</v>
      </c>
    </row>
    <row r="442" spans="2:8" ht="15" x14ac:dyDescent="0.3">
      <c r="B442" s="78"/>
      <c r="C442" s="63" t="s">
        <v>119</v>
      </c>
      <c r="D442" s="67"/>
      <c r="E442" s="67"/>
      <c r="F442" s="67"/>
      <c r="G442" s="103"/>
      <c r="H442" s="103"/>
    </row>
    <row r="443" spans="2:8" ht="24.9" x14ac:dyDescent="0.3">
      <c r="B443" s="78"/>
      <c r="C443" s="63" t="s">
        <v>120</v>
      </c>
      <c r="D443" s="64">
        <f>SUM(D445)</f>
        <v>77000</v>
      </c>
      <c r="E443" s="64"/>
      <c r="F443" s="64"/>
      <c r="G443" s="96">
        <f>(E443/D443)*100</f>
        <v>0</v>
      </c>
      <c r="H443" s="97" t="e">
        <f>(F443/E443)*100</f>
        <v>#DIV/0!</v>
      </c>
    </row>
    <row r="444" spans="2:8" x14ac:dyDescent="0.3">
      <c r="B444" s="78"/>
      <c r="C444" s="63" t="s">
        <v>121</v>
      </c>
      <c r="D444" s="76"/>
      <c r="E444" s="76"/>
      <c r="F444" s="76"/>
      <c r="G444" s="107"/>
      <c r="H444" s="107"/>
    </row>
    <row r="445" spans="2:8" ht="15" x14ac:dyDescent="0.3">
      <c r="B445" s="114">
        <v>3</v>
      </c>
      <c r="C445" s="122" t="s">
        <v>39</v>
      </c>
      <c r="D445" s="123">
        <f>SUM(D446)</f>
        <v>77000</v>
      </c>
      <c r="E445" s="123"/>
      <c r="F445" s="123"/>
      <c r="G445" s="125">
        <f t="shared" ref="G445:H450" si="27">(E445/D445)*100</f>
        <v>0</v>
      </c>
      <c r="H445" s="128" t="e">
        <f t="shared" si="27"/>
        <v>#DIV/0!</v>
      </c>
    </row>
    <row r="446" spans="2:8" ht="15" x14ac:dyDescent="0.3">
      <c r="B446" s="46">
        <v>38</v>
      </c>
      <c r="C446" s="55" t="s">
        <v>117</v>
      </c>
      <c r="D446" s="69">
        <f>SUM(D447)</f>
        <v>77000</v>
      </c>
      <c r="E446" s="69">
        <v>77000</v>
      </c>
      <c r="F446" s="69">
        <v>77000</v>
      </c>
      <c r="G446" s="100">
        <f t="shared" si="27"/>
        <v>100</v>
      </c>
      <c r="H446" s="101">
        <f t="shared" si="27"/>
        <v>100</v>
      </c>
    </row>
    <row r="447" spans="2:8" ht="15" x14ac:dyDescent="0.3">
      <c r="B447" s="46">
        <v>381</v>
      </c>
      <c r="C447" s="55" t="s">
        <v>70</v>
      </c>
      <c r="D447" s="69">
        <f>SUM(D448:D450)</f>
        <v>77000</v>
      </c>
      <c r="E447" s="69"/>
      <c r="F447" s="69"/>
      <c r="G447" s="100">
        <f t="shared" si="27"/>
        <v>0</v>
      </c>
      <c r="H447" s="101" t="e">
        <f t="shared" si="27"/>
        <v>#DIV/0!</v>
      </c>
    </row>
    <row r="448" spans="2:8" ht="15.45" x14ac:dyDescent="0.3">
      <c r="B448" s="9">
        <v>3811</v>
      </c>
      <c r="C448" s="71" t="s">
        <v>173</v>
      </c>
      <c r="D448" s="72">
        <v>70000</v>
      </c>
      <c r="E448" s="72"/>
      <c r="F448" s="72"/>
      <c r="G448" s="104">
        <f t="shared" si="27"/>
        <v>0</v>
      </c>
      <c r="H448" s="105" t="e">
        <f t="shared" si="27"/>
        <v>#DIV/0!</v>
      </c>
    </row>
    <row r="449" spans="2:8" ht="15.45" x14ac:dyDescent="0.3">
      <c r="B449" s="9">
        <v>38119</v>
      </c>
      <c r="C449" s="71" t="s">
        <v>226</v>
      </c>
      <c r="D449" s="72">
        <v>2000</v>
      </c>
      <c r="E449" s="72"/>
      <c r="F449" s="72"/>
      <c r="G449" s="104"/>
      <c r="H449" s="105"/>
    </row>
    <row r="450" spans="2:8" ht="15.45" x14ac:dyDescent="0.3">
      <c r="B450" s="9">
        <v>38119</v>
      </c>
      <c r="C450" s="71" t="s">
        <v>122</v>
      </c>
      <c r="D450" s="72">
        <v>5000</v>
      </c>
      <c r="E450" s="72"/>
      <c r="F450" s="72"/>
      <c r="G450" s="104">
        <f t="shared" si="27"/>
        <v>0</v>
      </c>
      <c r="H450" s="105" t="e">
        <f t="shared" si="27"/>
        <v>#DIV/0!</v>
      </c>
    </row>
    <row r="451" spans="2:8" ht="15" x14ac:dyDescent="0.3">
      <c r="B451" s="78"/>
      <c r="C451" s="79" t="s">
        <v>123</v>
      </c>
      <c r="D451" s="67"/>
      <c r="E451" s="67"/>
      <c r="F451" s="67"/>
      <c r="G451" s="103"/>
      <c r="H451" s="103"/>
    </row>
    <row r="452" spans="2:8" ht="28.3" x14ac:dyDescent="0.3">
      <c r="B452" s="78"/>
      <c r="C452" s="79" t="s">
        <v>124</v>
      </c>
      <c r="D452" s="64">
        <f>SUM(D454)</f>
        <v>190000</v>
      </c>
      <c r="E452" s="64"/>
      <c r="F452" s="64"/>
      <c r="G452" s="96">
        <f>(E452/D452)*100</f>
        <v>0</v>
      </c>
      <c r="H452" s="97" t="e">
        <f>(F452/E452)*100</f>
        <v>#DIV/0!</v>
      </c>
    </row>
    <row r="453" spans="2:8" ht="15" x14ac:dyDescent="0.3">
      <c r="B453" s="78"/>
      <c r="C453" s="79" t="s">
        <v>125</v>
      </c>
      <c r="D453" s="90"/>
      <c r="E453" s="90"/>
      <c r="F453" s="90"/>
      <c r="G453" s="108"/>
      <c r="H453" s="108"/>
    </row>
    <row r="454" spans="2:8" ht="15" x14ac:dyDescent="0.3">
      <c r="B454" s="114">
        <v>3</v>
      </c>
      <c r="C454" s="122" t="s">
        <v>39</v>
      </c>
      <c r="D454" s="123">
        <f>SUM(D455+D460)</f>
        <v>190000</v>
      </c>
      <c r="E454" s="123"/>
      <c r="F454" s="123"/>
      <c r="G454" s="125">
        <f>(E454/D454)*100</f>
        <v>0</v>
      </c>
      <c r="H454" s="128" t="e">
        <f>(F454/E454)*100</f>
        <v>#DIV/0!</v>
      </c>
    </row>
    <row r="455" spans="2:8" ht="15" x14ac:dyDescent="0.3">
      <c r="B455" s="168">
        <v>366</v>
      </c>
      <c r="C455" s="169" t="s">
        <v>270</v>
      </c>
      <c r="D455" s="170">
        <f>SUM(D456:D459)</f>
        <v>110000</v>
      </c>
      <c r="E455" s="170">
        <v>120000</v>
      </c>
      <c r="F455" s="170">
        <v>130000</v>
      </c>
      <c r="G455" s="125"/>
      <c r="H455" s="128"/>
    </row>
    <row r="456" spans="2:8" ht="15.45" x14ac:dyDescent="0.3">
      <c r="B456" s="171">
        <v>36612</v>
      </c>
      <c r="C456" s="172" t="s">
        <v>266</v>
      </c>
      <c r="D456" s="173">
        <v>40000</v>
      </c>
      <c r="E456" s="173"/>
      <c r="F456" s="173"/>
      <c r="G456" s="125"/>
      <c r="H456" s="128"/>
    </row>
    <row r="457" spans="2:8" ht="15.45" x14ac:dyDescent="0.3">
      <c r="B457" s="171">
        <v>366120</v>
      </c>
      <c r="C457" s="172" t="s">
        <v>267</v>
      </c>
      <c r="D457" s="173">
        <v>40000</v>
      </c>
      <c r="E457" s="170"/>
      <c r="F457" s="170"/>
      <c r="G457" s="125"/>
      <c r="H457" s="128"/>
    </row>
    <row r="458" spans="2:8" ht="15.45" x14ac:dyDescent="0.3">
      <c r="B458" s="171">
        <v>366121</v>
      </c>
      <c r="C458" s="172" t="s">
        <v>268</v>
      </c>
      <c r="D458" s="173">
        <v>20000</v>
      </c>
      <c r="E458" s="170"/>
      <c r="F458" s="170"/>
      <c r="G458" s="125"/>
      <c r="H458" s="128"/>
    </row>
    <row r="459" spans="2:8" ht="15.45" x14ac:dyDescent="0.3">
      <c r="B459" s="171">
        <v>366122</v>
      </c>
      <c r="C459" s="172" t="s">
        <v>269</v>
      </c>
      <c r="D459" s="173">
        <v>10000</v>
      </c>
      <c r="E459" s="170"/>
      <c r="F459" s="170"/>
      <c r="G459" s="125"/>
      <c r="H459" s="128"/>
    </row>
    <row r="460" spans="2:8" ht="15" x14ac:dyDescent="0.3">
      <c r="B460" s="46">
        <v>37</v>
      </c>
      <c r="C460" s="55" t="s">
        <v>126</v>
      </c>
      <c r="D460" s="69">
        <f>SUM(D461)</f>
        <v>80000</v>
      </c>
      <c r="E460" s="69">
        <v>80000</v>
      </c>
      <c r="F460" s="69">
        <v>80000</v>
      </c>
      <c r="G460" s="100">
        <f>(E460/D460)*100</f>
        <v>100</v>
      </c>
      <c r="H460" s="101">
        <f>(F460/E460)*100</f>
        <v>100</v>
      </c>
    </row>
    <row r="461" spans="2:8" ht="15" x14ac:dyDescent="0.3">
      <c r="B461" s="46">
        <v>372</v>
      </c>
      <c r="C461" s="55" t="s">
        <v>114</v>
      </c>
      <c r="D461" s="69">
        <f>SUM(D462+D478+D479)</f>
        <v>80000</v>
      </c>
      <c r="E461" s="69"/>
      <c r="F461" s="69"/>
      <c r="G461" s="100">
        <f>(E461/D461)*100</f>
        <v>0</v>
      </c>
      <c r="H461" s="101" t="e">
        <f>(F461/E461)*100</f>
        <v>#DIV/0!</v>
      </c>
    </row>
    <row r="462" spans="2:8" ht="15.45" x14ac:dyDescent="0.3">
      <c r="B462" s="178">
        <v>372150</v>
      </c>
      <c r="C462" s="71" t="s">
        <v>271</v>
      </c>
      <c r="D462" s="180">
        <v>80000</v>
      </c>
      <c r="E462" s="180"/>
      <c r="F462" s="180"/>
      <c r="G462" s="100"/>
      <c r="H462" s="101"/>
    </row>
    <row r="463" spans="2:8" ht="15.45" x14ac:dyDescent="0.3">
      <c r="B463" s="188"/>
      <c r="C463" s="179"/>
      <c r="D463" s="189"/>
      <c r="E463" s="189"/>
      <c r="F463" s="189"/>
      <c r="G463" s="100"/>
      <c r="H463" s="101"/>
    </row>
    <row r="464" spans="2:8" ht="15.45" x14ac:dyDescent="0.3">
      <c r="B464" s="165"/>
      <c r="C464" s="179"/>
      <c r="D464" s="181"/>
      <c r="E464" s="181"/>
      <c r="F464" s="181"/>
      <c r="G464" s="100"/>
      <c r="H464" s="101"/>
    </row>
    <row r="465" spans="2:8" ht="15.45" x14ac:dyDescent="0.3">
      <c r="B465" s="165"/>
      <c r="C465" s="179"/>
      <c r="D465" s="181"/>
      <c r="E465" s="181"/>
      <c r="F465" s="181"/>
      <c r="G465" s="100"/>
      <c r="H465" s="101"/>
    </row>
    <row r="466" spans="2:8" ht="15.45" x14ac:dyDescent="0.3">
      <c r="B466" s="165"/>
      <c r="C466" s="186"/>
      <c r="D466" s="187"/>
      <c r="E466" s="187"/>
      <c r="F466" s="187"/>
      <c r="G466" s="100"/>
      <c r="H466" s="101"/>
    </row>
    <row r="467" spans="2:8" ht="15.45" x14ac:dyDescent="0.3">
      <c r="B467" s="50"/>
      <c r="C467" s="55" t="s">
        <v>311</v>
      </c>
      <c r="D467" s="193" t="s">
        <v>319</v>
      </c>
      <c r="E467" s="193" t="s">
        <v>320</v>
      </c>
      <c r="F467" s="72"/>
      <c r="G467" s="100"/>
      <c r="H467" s="101"/>
    </row>
    <row r="468" spans="2:8" x14ac:dyDescent="0.3">
      <c r="B468" s="182">
        <v>12</v>
      </c>
      <c r="C468" s="183" t="s">
        <v>312</v>
      </c>
      <c r="D468" s="184">
        <f>SUM(D36+D54+D59+D62+D65+D66+D67)</f>
        <v>3879180</v>
      </c>
      <c r="E468" s="184">
        <v>3879180</v>
      </c>
      <c r="F468" s="184"/>
      <c r="G468" s="100"/>
      <c r="H468" s="101"/>
    </row>
    <row r="469" spans="2:8" x14ac:dyDescent="0.3">
      <c r="B469" s="182">
        <v>42</v>
      </c>
      <c r="C469" s="185" t="s">
        <v>313</v>
      </c>
      <c r="D469" s="184">
        <f>SUM(D55+D58+D60+D61+D68+D69+D70+D71+D75)</f>
        <v>365500</v>
      </c>
      <c r="E469" s="184">
        <v>365500</v>
      </c>
      <c r="F469" s="184"/>
      <c r="G469" s="100"/>
      <c r="H469" s="101"/>
    </row>
    <row r="470" spans="2:8" x14ac:dyDescent="0.3">
      <c r="B470" s="182">
        <v>51</v>
      </c>
      <c r="C470" s="185" t="s">
        <v>314</v>
      </c>
      <c r="D470" s="184">
        <f>SUM(D45+D47+D48)</f>
        <v>253990</v>
      </c>
      <c r="E470" s="184">
        <v>253990</v>
      </c>
      <c r="F470" s="184"/>
      <c r="G470" s="100"/>
      <c r="H470" s="101"/>
    </row>
    <row r="471" spans="2:8" x14ac:dyDescent="0.3">
      <c r="B471" s="182">
        <v>52</v>
      </c>
      <c r="C471" s="185">
        <v>6332</v>
      </c>
      <c r="D471" s="184">
        <f>SUM(D46)</f>
        <v>400000</v>
      </c>
      <c r="E471" s="184">
        <v>400000</v>
      </c>
      <c r="F471" s="184"/>
      <c r="G471" s="100"/>
      <c r="H471" s="101"/>
    </row>
    <row r="472" spans="2:8" x14ac:dyDescent="0.3">
      <c r="B472" s="182">
        <v>53</v>
      </c>
      <c r="C472" s="185">
        <v>63381</v>
      </c>
      <c r="D472" s="184">
        <f>SUM(D49)</f>
        <v>1381423</v>
      </c>
      <c r="E472" s="184">
        <f>SUM(D197+D198+D200+D201+D208+D209+D210+D211+D217+D219+D227+D233+D251+D287)</f>
        <v>1381423</v>
      </c>
      <c r="F472" s="184"/>
      <c r="G472" s="100"/>
      <c r="H472" s="101"/>
    </row>
    <row r="473" spans="2:8" x14ac:dyDescent="0.3">
      <c r="B473" s="182">
        <v>54</v>
      </c>
      <c r="C473" s="185">
        <v>63382</v>
      </c>
      <c r="D473" s="184">
        <f>SUM(D50)</f>
        <v>9800000</v>
      </c>
      <c r="E473" s="184">
        <v>9800000</v>
      </c>
      <c r="F473" s="184"/>
      <c r="G473" s="100"/>
      <c r="H473" s="101"/>
    </row>
    <row r="474" spans="2:8" x14ac:dyDescent="0.3">
      <c r="B474" s="182">
        <v>71</v>
      </c>
      <c r="C474" s="185">
        <v>711</v>
      </c>
      <c r="D474" s="184">
        <f>SUM(D77)</f>
        <v>6000</v>
      </c>
      <c r="E474" s="184">
        <v>6000</v>
      </c>
      <c r="F474" s="184"/>
      <c r="G474" s="100"/>
      <c r="H474" s="101"/>
    </row>
    <row r="475" spans="2:8" x14ac:dyDescent="0.3">
      <c r="B475" s="182">
        <v>81</v>
      </c>
      <c r="C475" s="185">
        <v>811</v>
      </c>
      <c r="D475" s="184">
        <f>SUM(D82)</f>
        <v>22000</v>
      </c>
      <c r="E475" s="184">
        <v>22000</v>
      </c>
      <c r="F475" s="184"/>
      <c r="G475" s="100"/>
      <c r="H475" s="101"/>
    </row>
    <row r="476" spans="2:8" x14ac:dyDescent="0.3">
      <c r="B476" s="182">
        <v>91</v>
      </c>
      <c r="C476" s="185">
        <v>92</v>
      </c>
      <c r="D476" s="184">
        <f>SUM(D84)</f>
        <v>500000</v>
      </c>
      <c r="E476" s="184">
        <v>500000</v>
      </c>
      <c r="F476" s="184"/>
      <c r="G476" s="100"/>
      <c r="H476" s="101"/>
    </row>
    <row r="477" spans="2:8" x14ac:dyDescent="0.3">
      <c r="B477" s="182"/>
      <c r="C477" s="185"/>
      <c r="D477" s="184">
        <f>SUM(D468:D476)</f>
        <v>16608093</v>
      </c>
      <c r="E477" s="184">
        <f>SUM(E468:E476)</f>
        <v>16608093</v>
      </c>
      <c r="F477" s="184"/>
      <c r="G477" s="100"/>
      <c r="H477" s="101"/>
    </row>
    <row r="478" spans="2:8" x14ac:dyDescent="0.3">
      <c r="B478" s="182"/>
      <c r="C478" s="185"/>
      <c r="D478" s="184"/>
      <c r="E478" s="184"/>
      <c r="F478" s="184"/>
      <c r="G478" s="100"/>
      <c r="H478" s="101"/>
    </row>
    <row r="479" spans="2:8" x14ac:dyDescent="0.3">
      <c r="B479" s="182"/>
      <c r="C479" s="185"/>
      <c r="D479" s="184"/>
      <c r="E479" s="184"/>
      <c r="F479" s="184"/>
      <c r="G479" s="104" t="e">
        <f>(E479/D479)*100</f>
        <v>#DIV/0!</v>
      </c>
      <c r="H479" s="105" t="e">
        <f>(F479/E479)*100</f>
        <v>#DIV/0!</v>
      </c>
    </row>
  </sheetData>
  <mergeCells count="12">
    <mergeCell ref="D171:D172"/>
    <mergeCell ref="E171:E172"/>
    <mergeCell ref="F171:F172"/>
    <mergeCell ref="D327:D328"/>
    <mergeCell ref="E327:E328"/>
    <mergeCell ref="F327:F328"/>
    <mergeCell ref="D333:D334"/>
    <mergeCell ref="E333:E334"/>
    <mergeCell ref="F333:F334"/>
    <mergeCell ref="D401:D402"/>
    <mergeCell ref="E401:E402"/>
    <mergeCell ref="F401:F40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45" x14ac:dyDescent="0.3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Cerna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Bego</dc:creator>
  <cp:lastModifiedBy>Domagoj Pavić</cp:lastModifiedBy>
  <cp:lastPrinted>2018-11-06T10:26:10Z</cp:lastPrinted>
  <dcterms:created xsi:type="dcterms:W3CDTF">2010-02-01T09:24:30Z</dcterms:created>
  <dcterms:modified xsi:type="dcterms:W3CDTF">2018-11-07T08:23:23Z</dcterms:modified>
</cp:coreProperties>
</file>